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Eduardo Almeida\Desktop\Geografia\Climatologia\"/>
    </mc:Choice>
  </mc:AlternateContent>
  <bookViews>
    <workbookView xWindow="0" yWindow="0" windowWidth="12210" windowHeight="6180" activeTab="6" xr2:uid="{00000000-000D-0000-FFFF-FFFF00000000}"/>
  </bookViews>
  <sheets>
    <sheet name="Dados" sheetId="1" r:id="rId1"/>
    <sheet name="Planilha5" sheetId="6" r:id="rId2"/>
    <sheet name="Sazonal" sheetId="3" r:id="rId3"/>
    <sheet name="Est_Decritiva" sheetId="2" r:id="rId4"/>
    <sheet name="desv_relativo" sheetId="5" r:id="rId5"/>
    <sheet name="desv_abs" sheetId="4" r:id="rId6"/>
    <sheet name="Class_Anual" sheetId="7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2" l="1"/>
  <c r="T7" i="2"/>
  <c r="T8" i="2"/>
  <c r="T9" i="2"/>
  <c r="T10" i="2" s="1"/>
  <c r="R6" i="2"/>
  <c r="S6" i="2"/>
  <c r="R7" i="2"/>
  <c r="S7" i="2"/>
  <c r="R8" i="2"/>
  <c r="S8" i="2"/>
  <c r="R9" i="2"/>
  <c r="S9" i="2"/>
  <c r="S10" i="2" s="1"/>
  <c r="O6" i="2"/>
  <c r="P6" i="2"/>
  <c r="Q6" i="2"/>
  <c r="O7" i="2"/>
  <c r="P7" i="2"/>
  <c r="Q7" i="2"/>
  <c r="O8" i="2"/>
  <c r="P8" i="2"/>
  <c r="Q8" i="2"/>
  <c r="O9" i="2"/>
  <c r="O10" i="2" s="1"/>
  <c r="P9" i="2"/>
  <c r="Q9" i="2"/>
  <c r="N6" i="2"/>
  <c r="N9" i="2"/>
  <c r="N8" i="2"/>
  <c r="N7" i="2"/>
  <c r="M6" i="2"/>
  <c r="C6" i="2"/>
  <c r="C41" i="4" s="1"/>
  <c r="C41" i="5" s="1"/>
  <c r="D6" i="2"/>
  <c r="D39" i="4" s="1"/>
  <c r="D39" i="5" s="1"/>
  <c r="E6" i="2"/>
  <c r="E39" i="4" s="1"/>
  <c r="E39" i="5" s="1"/>
  <c r="F6" i="2"/>
  <c r="G6" i="2"/>
  <c r="G37" i="4" s="1"/>
  <c r="G37" i="5" s="1"/>
  <c r="H6" i="2"/>
  <c r="I40" i="4" s="1"/>
  <c r="I6" i="2"/>
  <c r="J40" i="4" s="1"/>
  <c r="J40" i="5" s="1"/>
  <c r="J6" i="2"/>
  <c r="K6" i="2"/>
  <c r="L34" i="4" s="1"/>
  <c r="L6" i="2"/>
  <c r="C7" i="2"/>
  <c r="D7" i="2"/>
  <c r="E7" i="2"/>
  <c r="F7" i="2"/>
  <c r="G7" i="2"/>
  <c r="H7" i="2"/>
  <c r="I7" i="2"/>
  <c r="J7" i="2"/>
  <c r="K7" i="2"/>
  <c r="L7" i="2"/>
  <c r="M7" i="2"/>
  <c r="C8" i="2"/>
  <c r="D8" i="2"/>
  <c r="E8" i="2"/>
  <c r="F8" i="2"/>
  <c r="G8" i="2"/>
  <c r="H8" i="2"/>
  <c r="I8" i="2"/>
  <c r="J8" i="2"/>
  <c r="K8" i="2"/>
  <c r="L8" i="2"/>
  <c r="M8" i="2"/>
  <c r="C9" i="2"/>
  <c r="C10" i="2" s="1"/>
  <c r="D9" i="2"/>
  <c r="D10" i="2" s="1"/>
  <c r="E9" i="2"/>
  <c r="E10" i="2" s="1"/>
  <c r="F9" i="2"/>
  <c r="G9" i="2"/>
  <c r="G10" i="2" s="1"/>
  <c r="H9" i="2"/>
  <c r="H10" i="2" s="1"/>
  <c r="I9" i="2"/>
  <c r="I10" i="2" s="1"/>
  <c r="J9" i="2"/>
  <c r="K9" i="2"/>
  <c r="K10" i="2" s="1"/>
  <c r="L9" i="2"/>
  <c r="L10" i="2" s="1"/>
  <c r="M9" i="2"/>
  <c r="M10" i="2" s="1"/>
  <c r="F10" i="2"/>
  <c r="J10" i="2"/>
  <c r="B9" i="2"/>
  <c r="B8" i="2"/>
  <c r="B7" i="2"/>
  <c r="B6" i="2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5" i="3"/>
  <c r="C25" i="3"/>
  <c r="D25" i="3"/>
  <c r="E25" i="3"/>
  <c r="F25" i="3"/>
  <c r="G25" i="3"/>
  <c r="H25" i="3"/>
  <c r="B26" i="3"/>
  <c r="C26" i="3"/>
  <c r="D26" i="3"/>
  <c r="E26" i="3"/>
  <c r="F26" i="3"/>
  <c r="G26" i="3"/>
  <c r="H26" i="3"/>
  <c r="B27" i="3"/>
  <c r="C27" i="3"/>
  <c r="D27" i="3"/>
  <c r="E27" i="3"/>
  <c r="F27" i="3"/>
  <c r="G27" i="3"/>
  <c r="H27" i="3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B32" i="3"/>
  <c r="C32" i="3"/>
  <c r="D32" i="3"/>
  <c r="E32" i="3"/>
  <c r="F32" i="3"/>
  <c r="G32" i="3"/>
  <c r="H32" i="3"/>
  <c r="B33" i="3"/>
  <c r="C33" i="3"/>
  <c r="D33" i="3"/>
  <c r="E33" i="3"/>
  <c r="F33" i="3"/>
  <c r="G33" i="3"/>
  <c r="H33" i="3"/>
  <c r="B34" i="3"/>
  <c r="C34" i="3"/>
  <c r="D34" i="3"/>
  <c r="E34" i="3"/>
  <c r="F34" i="3"/>
  <c r="G34" i="3"/>
  <c r="H34" i="3"/>
  <c r="B35" i="3"/>
  <c r="C35" i="3"/>
  <c r="D35" i="3"/>
  <c r="E35" i="3"/>
  <c r="F35" i="3"/>
  <c r="G35" i="3"/>
  <c r="H35" i="3"/>
  <c r="B36" i="3"/>
  <c r="C36" i="3"/>
  <c r="D36" i="3"/>
  <c r="E36" i="3"/>
  <c r="F36" i="3"/>
  <c r="G36" i="3"/>
  <c r="H36" i="3"/>
  <c r="B37" i="3"/>
  <c r="C37" i="3"/>
  <c r="D37" i="3"/>
  <c r="E37" i="3"/>
  <c r="F37" i="3"/>
  <c r="G37" i="3"/>
  <c r="H37" i="3"/>
  <c r="B38" i="3"/>
  <c r="C38" i="3"/>
  <c r="D38" i="3"/>
  <c r="E38" i="3"/>
  <c r="F38" i="3"/>
  <c r="G38" i="3"/>
  <c r="H38" i="3"/>
  <c r="B39" i="3"/>
  <c r="C39" i="3"/>
  <c r="D39" i="3"/>
  <c r="E39" i="3"/>
  <c r="F39" i="3"/>
  <c r="G39" i="3"/>
  <c r="H39" i="3"/>
  <c r="B40" i="3"/>
  <c r="C40" i="3"/>
  <c r="D40" i="3"/>
  <c r="E40" i="3"/>
  <c r="F40" i="3"/>
  <c r="G40" i="3"/>
  <c r="H40" i="3"/>
  <c r="G6" i="3"/>
  <c r="E6" i="3"/>
  <c r="B6" i="3"/>
  <c r="C6" i="3"/>
  <c r="D6" i="3"/>
  <c r="F6" i="3"/>
  <c r="H6" i="3"/>
  <c r="H5" i="3"/>
  <c r="F5" i="3"/>
  <c r="D5" i="3"/>
  <c r="C5" i="3"/>
  <c r="B5" i="3"/>
  <c r="L34" i="5" l="1"/>
  <c r="Q10" i="2"/>
  <c r="I40" i="5"/>
  <c r="P10" i="2"/>
  <c r="R10" i="2"/>
  <c r="B10" i="2"/>
  <c r="B10" i="4"/>
  <c r="B10" i="5" s="1"/>
  <c r="B14" i="4"/>
  <c r="B14" i="5" s="1"/>
  <c r="B18" i="4"/>
  <c r="B18" i="5" s="1"/>
  <c r="B22" i="4"/>
  <c r="B22" i="5" s="1"/>
  <c r="B26" i="4"/>
  <c r="B26" i="5" s="1"/>
  <c r="B7" i="4"/>
  <c r="B7" i="5" s="1"/>
  <c r="B11" i="4"/>
  <c r="B11" i="5" s="1"/>
  <c r="K10" i="4"/>
  <c r="K10" i="5" s="1"/>
  <c r="K14" i="4"/>
  <c r="K14" i="5" s="1"/>
  <c r="K18" i="4"/>
  <c r="K18" i="5" s="1"/>
  <c r="K22" i="4"/>
  <c r="K22" i="5" s="1"/>
  <c r="K26" i="4"/>
  <c r="K26" i="5" s="1"/>
  <c r="K30" i="4"/>
  <c r="K30" i="5" s="1"/>
  <c r="K34" i="4"/>
  <c r="K34" i="5" s="1"/>
  <c r="K9" i="4"/>
  <c r="K9" i="5" s="1"/>
  <c r="K13" i="4"/>
  <c r="K13" i="5" s="1"/>
  <c r="K17" i="4"/>
  <c r="K17" i="5" s="1"/>
  <c r="K21" i="4"/>
  <c r="K21" i="5" s="1"/>
  <c r="K25" i="4"/>
  <c r="K25" i="5" s="1"/>
  <c r="K29" i="4"/>
  <c r="K29" i="5" s="1"/>
  <c r="K33" i="4"/>
  <c r="K33" i="5" s="1"/>
  <c r="K8" i="4"/>
  <c r="K8" i="5" s="1"/>
  <c r="K12" i="4"/>
  <c r="K12" i="5" s="1"/>
  <c r="K16" i="4"/>
  <c r="K16" i="5" s="1"/>
  <c r="K20" i="4"/>
  <c r="K20" i="5" s="1"/>
  <c r="K24" i="4"/>
  <c r="K24" i="5" s="1"/>
  <c r="K28" i="4"/>
  <c r="K28" i="5" s="1"/>
  <c r="K32" i="4"/>
  <c r="K32" i="5" s="1"/>
  <c r="K36" i="4"/>
  <c r="K36" i="5" s="1"/>
  <c r="K40" i="4"/>
  <c r="K40" i="5" s="1"/>
  <c r="K6" i="4"/>
  <c r="K7" i="4"/>
  <c r="K7" i="5" s="1"/>
  <c r="K11" i="4"/>
  <c r="K11" i="5" s="1"/>
  <c r="K15" i="4"/>
  <c r="K15" i="5" s="1"/>
  <c r="K19" i="4"/>
  <c r="K19" i="5" s="1"/>
  <c r="K23" i="4"/>
  <c r="K23" i="5" s="1"/>
  <c r="K27" i="4"/>
  <c r="K27" i="5" s="1"/>
  <c r="K31" i="4"/>
  <c r="K31" i="5" s="1"/>
  <c r="K35" i="4"/>
  <c r="K35" i="5" s="1"/>
  <c r="K39" i="4"/>
  <c r="K39" i="5" s="1"/>
  <c r="F9" i="4"/>
  <c r="F9" i="5" s="1"/>
  <c r="F13" i="4"/>
  <c r="F13" i="5" s="1"/>
  <c r="F17" i="4"/>
  <c r="F17" i="5" s="1"/>
  <c r="F21" i="4"/>
  <c r="F21" i="5" s="1"/>
  <c r="F25" i="4"/>
  <c r="F25" i="5" s="1"/>
  <c r="F29" i="4"/>
  <c r="F29" i="5" s="1"/>
  <c r="F33" i="4"/>
  <c r="F33" i="5" s="1"/>
  <c r="F8" i="4"/>
  <c r="F8" i="5" s="1"/>
  <c r="F12" i="4"/>
  <c r="F12" i="5" s="1"/>
  <c r="F16" i="4"/>
  <c r="F16" i="5" s="1"/>
  <c r="F20" i="4"/>
  <c r="F20" i="5" s="1"/>
  <c r="F24" i="4"/>
  <c r="F24" i="5" s="1"/>
  <c r="F28" i="4"/>
  <c r="F28" i="5" s="1"/>
  <c r="F32" i="4"/>
  <c r="F32" i="5" s="1"/>
  <c r="F7" i="4"/>
  <c r="F7" i="5" s="1"/>
  <c r="F11" i="4"/>
  <c r="F11" i="5" s="1"/>
  <c r="F15" i="4"/>
  <c r="F15" i="5" s="1"/>
  <c r="F19" i="4"/>
  <c r="F19" i="5" s="1"/>
  <c r="F23" i="4"/>
  <c r="F23" i="5" s="1"/>
  <c r="F27" i="4"/>
  <c r="F27" i="5" s="1"/>
  <c r="F31" i="4"/>
  <c r="F31" i="5" s="1"/>
  <c r="F35" i="4"/>
  <c r="F35" i="5" s="1"/>
  <c r="F39" i="4"/>
  <c r="F39" i="5" s="1"/>
  <c r="F10" i="4"/>
  <c r="F10" i="5" s="1"/>
  <c r="F14" i="4"/>
  <c r="F14" i="5" s="1"/>
  <c r="F18" i="4"/>
  <c r="F18" i="5" s="1"/>
  <c r="F22" i="4"/>
  <c r="F22" i="5" s="1"/>
  <c r="F26" i="4"/>
  <c r="F26" i="5" s="1"/>
  <c r="F30" i="4"/>
  <c r="F30" i="5" s="1"/>
  <c r="F34" i="4"/>
  <c r="F34" i="5" s="1"/>
  <c r="F38" i="4"/>
  <c r="F38" i="5" s="1"/>
  <c r="F6" i="4"/>
  <c r="M8" i="4"/>
  <c r="M8" i="5" s="1"/>
  <c r="M12" i="4"/>
  <c r="M12" i="5" s="1"/>
  <c r="M16" i="4"/>
  <c r="M16" i="5" s="1"/>
  <c r="M20" i="4"/>
  <c r="M20" i="5" s="1"/>
  <c r="M24" i="4"/>
  <c r="M24" i="5" s="1"/>
  <c r="M28" i="4"/>
  <c r="M28" i="5" s="1"/>
  <c r="M32" i="4"/>
  <c r="M32" i="5" s="1"/>
  <c r="M36" i="4"/>
  <c r="M36" i="5" s="1"/>
  <c r="M7" i="4"/>
  <c r="M7" i="5" s="1"/>
  <c r="M11" i="4"/>
  <c r="M11" i="5" s="1"/>
  <c r="M15" i="4"/>
  <c r="M15" i="5" s="1"/>
  <c r="M19" i="4"/>
  <c r="M19" i="5" s="1"/>
  <c r="M23" i="4"/>
  <c r="M23" i="5" s="1"/>
  <c r="M27" i="4"/>
  <c r="M27" i="5" s="1"/>
  <c r="M31" i="4"/>
  <c r="M31" i="5" s="1"/>
  <c r="M10" i="4"/>
  <c r="M10" i="5" s="1"/>
  <c r="M14" i="4"/>
  <c r="M14" i="5" s="1"/>
  <c r="M18" i="4"/>
  <c r="M18" i="5" s="1"/>
  <c r="M22" i="4"/>
  <c r="M22" i="5" s="1"/>
  <c r="M26" i="4"/>
  <c r="M26" i="5" s="1"/>
  <c r="M30" i="4"/>
  <c r="M30" i="5" s="1"/>
  <c r="M34" i="4"/>
  <c r="M34" i="5" s="1"/>
  <c r="M38" i="4"/>
  <c r="M38" i="5" s="1"/>
  <c r="M9" i="4"/>
  <c r="M9" i="5" s="1"/>
  <c r="M13" i="4"/>
  <c r="M13" i="5" s="1"/>
  <c r="M17" i="4"/>
  <c r="M17" i="5" s="1"/>
  <c r="M21" i="4"/>
  <c r="M21" i="5" s="1"/>
  <c r="M25" i="4"/>
  <c r="M25" i="5" s="1"/>
  <c r="M29" i="4"/>
  <c r="M29" i="5" s="1"/>
  <c r="M33" i="4"/>
  <c r="M33" i="5" s="1"/>
  <c r="M37" i="4"/>
  <c r="M37" i="5" s="1"/>
  <c r="M41" i="4"/>
  <c r="M41" i="5" s="1"/>
  <c r="N10" i="2"/>
  <c r="N8" i="4"/>
  <c r="N8" i="5" s="1"/>
  <c r="N12" i="4"/>
  <c r="N12" i="5" s="1"/>
  <c r="N16" i="4"/>
  <c r="N16" i="5" s="1"/>
  <c r="N20" i="4"/>
  <c r="N20" i="5" s="1"/>
  <c r="N24" i="4"/>
  <c r="N24" i="5" s="1"/>
  <c r="N28" i="4"/>
  <c r="N28" i="5" s="1"/>
  <c r="N32" i="4"/>
  <c r="N32" i="5" s="1"/>
  <c r="N36" i="4"/>
  <c r="N36" i="5" s="1"/>
  <c r="N7" i="4"/>
  <c r="N7" i="5" s="1"/>
  <c r="N11" i="4"/>
  <c r="N11" i="5" s="1"/>
  <c r="N15" i="4"/>
  <c r="N15" i="5" s="1"/>
  <c r="N19" i="4"/>
  <c r="N19" i="5" s="1"/>
  <c r="N23" i="4"/>
  <c r="N23" i="5" s="1"/>
  <c r="N27" i="4"/>
  <c r="N27" i="5" s="1"/>
  <c r="N31" i="4"/>
  <c r="N31" i="5" s="1"/>
  <c r="N10" i="4"/>
  <c r="N10" i="5" s="1"/>
  <c r="N14" i="4"/>
  <c r="N14" i="5" s="1"/>
  <c r="N18" i="4"/>
  <c r="N18" i="5" s="1"/>
  <c r="N22" i="4"/>
  <c r="N22" i="5" s="1"/>
  <c r="N26" i="4"/>
  <c r="N26" i="5" s="1"/>
  <c r="N30" i="4"/>
  <c r="N30" i="5" s="1"/>
  <c r="N34" i="4"/>
  <c r="N34" i="5" s="1"/>
  <c r="N38" i="4"/>
  <c r="N38" i="5" s="1"/>
  <c r="N9" i="4"/>
  <c r="N9" i="5" s="1"/>
  <c r="N13" i="4"/>
  <c r="N13" i="5" s="1"/>
  <c r="N17" i="4"/>
  <c r="N17" i="5" s="1"/>
  <c r="N21" i="4"/>
  <c r="N21" i="5" s="1"/>
  <c r="N25" i="4"/>
  <c r="N25" i="5" s="1"/>
  <c r="N29" i="4"/>
  <c r="N29" i="5" s="1"/>
  <c r="N33" i="4"/>
  <c r="N33" i="5" s="1"/>
  <c r="N37" i="4"/>
  <c r="N37" i="5" s="1"/>
  <c r="N39" i="4"/>
  <c r="N39" i="5" s="1"/>
  <c r="N41" i="4"/>
  <c r="N41" i="5" s="1"/>
  <c r="N40" i="4"/>
  <c r="N40" i="5" s="1"/>
  <c r="N6" i="4"/>
  <c r="N35" i="4"/>
  <c r="N35" i="5" s="1"/>
  <c r="P10" i="4"/>
  <c r="P10" i="5" s="1"/>
  <c r="P14" i="4"/>
  <c r="P14" i="5" s="1"/>
  <c r="P18" i="4"/>
  <c r="P18" i="5" s="1"/>
  <c r="P22" i="4"/>
  <c r="P22" i="5" s="1"/>
  <c r="P26" i="4"/>
  <c r="P26" i="5" s="1"/>
  <c r="P30" i="4"/>
  <c r="P30" i="5" s="1"/>
  <c r="P34" i="4"/>
  <c r="P34" i="5" s="1"/>
  <c r="P9" i="4"/>
  <c r="P9" i="5" s="1"/>
  <c r="P13" i="4"/>
  <c r="P13" i="5" s="1"/>
  <c r="P17" i="4"/>
  <c r="P17" i="5" s="1"/>
  <c r="P21" i="4"/>
  <c r="P21" i="5" s="1"/>
  <c r="P25" i="4"/>
  <c r="P25" i="5" s="1"/>
  <c r="P29" i="4"/>
  <c r="P29" i="5" s="1"/>
  <c r="P8" i="4"/>
  <c r="P8" i="5" s="1"/>
  <c r="P12" i="4"/>
  <c r="P12" i="5" s="1"/>
  <c r="P16" i="4"/>
  <c r="P16" i="5" s="1"/>
  <c r="P20" i="4"/>
  <c r="P20" i="5" s="1"/>
  <c r="P24" i="4"/>
  <c r="P24" i="5" s="1"/>
  <c r="P28" i="4"/>
  <c r="P28" i="5" s="1"/>
  <c r="P32" i="4"/>
  <c r="P32" i="5" s="1"/>
  <c r="P36" i="4"/>
  <c r="P36" i="5" s="1"/>
  <c r="P7" i="4"/>
  <c r="P7" i="5" s="1"/>
  <c r="P11" i="4"/>
  <c r="P11" i="5" s="1"/>
  <c r="P15" i="4"/>
  <c r="P15" i="5" s="1"/>
  <c r="P19" i="4"/>
  <c r="P19" i="5" s="1"/>
  <c r="P23" i="4"/>
  <c r="P23" i="5" s="1"/>
  <c r="P27" i="4"/>
  <c r="P27" i="5" s="1"/>
  <c r="P31" i="4"/>
  <c r="P31" i="5" s="1"/>
  <c r="P35" i="4"/>
  <c r="P35" i="5" s="1"/>
  <c r="P39" i="4"/>
  <c r="P39" i="5" s="1"/>
  <c r="P33" i="4"/>
  <c r="P33" i="5" s="1"/>
  <c r="P40" i="4"/>
  <c r="P40" i="5" s="1"/>
  <c r="P6" i="4"/>
  <c r="P38" i="4"/>
  <c r="P38" i="5" s="1"/>
  <c r="P37" i="4"/>
  <c r="P37" i="5" s="1"/>
  <c r="P41" i="4"/>
  <c r="P41" i="5" s="1"/>
  <c r="S9" i="4"/>
  <c r="S9" i="5" s="1"/>
  <c r="S13" i="4"/>
  <c r="S13" i="5" s="1"/>
  <c r="S17" i="4"/>
  <c r="S17" i="5" s="1"/>
  <c r="S21" i="4"/>
  <c r="S21" i="5" s="1"/>
  <c r="S25" i="4"/>
  <c r="S25" i="5" s="1"/>
  <c r="S29" i="4"/>
  <c r="S29" i="5" s="1"/>
  <c r="S33" i="4"/>
  <c r="S33" i="5" s="1"/>
  <c r="S37" i="4"/>
  <c r="S37" i="5" s="1"/>
  <c r="S8" i="4"/>
  <c r="S8" i="5" s="1"/>
  <c r="S12" i="4"/>
  <c r="S12" i="5" s="1"/>
  <c r="S16" i="4"/>
  <c r="S16" i="5" s="1"/>
  <c r="S20" i="4"/>
  <c r="S20" i="5" s="1"/>
  <c r="S24" i="4"/>
  <c r="S24" i="5" s="1"/>
  <c r="S28" i="4"/>
  <c r="S28" i="5" s="1"/>
  <c r="S32" i="4"/>
  <c r="S32" i="5" s="1"/>
  <c r="S7" i="4"/>
  <c r="S7" i="5" s="1"/>
  <c r="S11" i="4"/>
  <c r="S11" i="5" s="1"/>
  <c r="S15" i="4"/>
  <c r="S15" i="5" s="1"/>
  <c r="S19" i="4"/>
  <c r="S19" i="5" s="1"/>
  <c r="S23" i="4"/>
  <c r="S23" i="5" s="1"/>
  <c r="S27" i="4"/>
  <c r="S27" i="5" s="1"/>
  <c r="S31" i="4"/>
  <c r="S31" i="5" s="1"/>
  <c r="S35" i="4"/>
  <c r="S35" i="5" s="1"/>
  <c r="S10" i="4"/>
  <c r="S10" i="5" s="1"/>
  <c r="S14" i="4"/>
  <c r="S14" i="5" s="1"/>
  <c r="S18" i="4"/>
  <c r="S18" i="5" s="1"/>
  <c r="S22" i="4"/>
  <c r="S22" i="5" s="1"/>
  <c r="S26" i="4"/>
  <c r="S26" i="5" s="1"/>
  <c r="S30" i="4"/>
  <c r="S30" i="5" s="1"/>
  <c r="S34" i="4"/>
  <c r="S34" i="5" s="1"/>
  <c r="S38" i="4"/>
  <c r="S38" i="5" s="1"/>
  <c r="S39" i="4"/>
  <c r="S39" i="5" s="1"/>
  <c r="S6" i="4"/>
  <c r="S36" i="4"/>
  <c r="S36" i="5" s="1"/>
  <c r="S41" i="4"/>
  <c r="S41" i="5" s="1"/>
  <c r="S40" i="4"/>
  <c r="S40" i="5" s="1"/>
  <c r="B41" i="4"/>
  <c r="B41" i="5" s="1"/>
  <c r="B37" i="4"/>
  <c r="B37" i="5" s="1"/>
  <c r="B33" i="4"/>
  <c r="B33" i="5" s="1"/>
  <c r="B29" i="4"/>
  <c r="B29" i="5" s="1"/>
  <c r="B24" i="4"/>
  <c r="B24" i="5" s="1"/>
  <c r="B19" i="4"/>
  <c r="B19" i="5" s="1"/>
  <c r="B13" i="4"/>
  <c r="B13" i="5" s="1"/>
  <c r="D6" i="4"/>
  <c r="L6" i="4"/>
  <c r="G41" i="4"/>
  <c r="G41" i="5" s="1"/>
  <c r="M39" i="4"/>
  <c r="M39" i="5" s="1"/>
  <c r="H38" i="4"/>
  <c r="H38" i="5" s="1"/>
  <c r="K37" i="4"/>
  <c r="K37" i="5" s="1"/>
  <c r="C37" i="4"/>
  <c r="C37" i="5" s="1"/>
  <c r="I35" i="4"/>
  <c r="I35" i="5" s="1"/>
  <c r="J9" i="4"/>
  <c r="J9" i="5" s="1"/>
  <c r="J13" i="4"/>
  <c r="J13" i="5" s="1"/>
  <c r="J17" i="4"/>
  <c r="J17" i="5" s="1"/>
  <c r="J21" i="4"/>
  <c r="J21" i="5" s="1"/>
  <c r="J25" i="4"/>
  <c r="J25" i="5" s="1"/>
  <c r="J29" i="4"/>
  <c r="J29" i="5" s="1"/>
  <c r="J33" i="4"/>
  <c r="J33" i="5" s="1"/>
  <c r="J8" i="4"/>
  <c r="J8" i="5" s="1"/>
  <c r="J12" i="4"/>
  <c r="J12" i="5" s="1"/>
  <c r="J16" i="4"/>
  <c r="J16" i="5" s="1"/>
  <c r="J20" i="4"/>
  <c r="J20" i="5" s="1"/>
  <c r="J24" i="4"/>
  <c r="J24" i="5" s="1"/>
  <c r="J28" i="4"/>
  <c r="J28" i="5" s="1"/>
  <c r="J32" i="4"/>
  <c r="J32" i="5" s="1"/>
  <c r="J7" i="4"/>
  <c r="J7" i="5" s="1"/>
  <c r="J11" i="4"/>
  <c r="J11" i="5" s="1"/>
  <c r="J15" i="4"/>
  <c r="J15" i="5" s="1"/>
  <c r="J19" i="4"/>
  <c r="J19" i="5" s="1"/>
  <c r="J23" i="4"/>
  <c r="J23" i="5" s="1"/>
  <c r="J27" i="4"/>
  <c r="J27" i="5" s="1"/>
  <c r="J31" i="4"/>
  <c r="J31" i="5" s="1"/>
  <c r="J35" i="4"/>
  <c r="J35" i="5" s="1"/>
  <c r="J39" i="4"/>
  <c r="J39" i="5" s="1"/>
  <c r="J10" i="4"/>
  <c r="J10" i="5" s="1"/>
  <c r="J14" i="4"/>
  <c r="J14" i="5" s="1"/>
  <c r="J18" i="4"/>
  <c r="J18" i="5" s="1"/>
  <c r="J22" i="4"/>
  <c r="J22" i="5" s="1"/>
  <c r="J26" i="4"/>
  <c r="J26" i="5" s="1"/>
  <c r="J30" i="4"/>
  <c r="J30" i="5" s="1"/>
  <c r="J34" i="4"/>
  <c r="J34" i="5" s="1"/>
  <c r="J38" i="4"/>
  <c r="J38" i="5" s="1"/>
  <c r="J6" i="4"/>
  <c r="E8" i="4"/>
  <c r="E8" i="5" s="1"/>
  <c r="E12" i="4"/>
  <c r="E12" i="5" s="1"/>
  <c r="E16" i="4"/>
  <c r="E16" i="5" s="1"/>
  <c r="E20" i="4"/>
  <c r="E20" i="5" s="1"/>
  <c r="E24" i="4"/>
  <c r="E24" i="5" s="1"/>
  <c r="E28" i="4"/>
  <c r="E28" i="5" s="1"/>
  <c r="E32" i="4"/>
  <c r="E32" i="5" s="1"/>
  <c r="E36" i="4"/>
  <c r="E36" i="5" s="1"/>
  <c r="E7" i="4"/>
  <c r="E7" i="5" s="1"/>
  <c r="E11" i="4"/>
  <c r="E11" i="5" s="1"/>
  <c r="E15" i="4"/>
  <c r="E15" i="5" s="1"/>
  <c r="E19" i="4"/>
  <c r="E19" i="5" s="1"/>
  <c r="E23" i="4"/>
  <c r="E23" i="5" s="1"/>
  <c r="E27" i="4"/>
  <c r="E27" i="5" s="1"/>
  <c r="E31" i="4"/>
  <c r="E31" i="5" s="1"/>
  <c r="E10" i="4"/>
  <c r="E10" i="5" s="1"/>
  <c r="E14" i="4"/>
  <c r="E14" i="5" s="1"/>
  <c r="E18" i="4"/>
  <c r="E18" i="5" s="1"/>
  <c r="E22" i="4"/>
  <c r="E22" i="5" s="1"/>
  <c r="E26" i="4"/>
  <c r="E26" i="5" s="1"/>
  <c r="E30" i="4"/>
  <c r="E30" i="5" s="1"/>
  <c r="E34" i="4"/>
  <c r="E34" i="5" s="1"/>
  <c r="E38" i="4"/>
  <c r="E38" i="5" s="1"/>
  <c r="E9" i="4"/>
  <c r="E9" i="5" s="1"/>
  <c r="E13" i="4"/>
  <c r="E13" i="5" s="1"/>
  <c r="E17" i="4"/>
  <c r="E17" i="5" s="1"/>
  <c r="E21" i="4"/>
  <c r="E21" i="5" s="1"/>
  <c r="E25" i="4"/>
  <c r="E25" i="5" s="1"/>
  <c r="E29" i="4"/>
  <c r="E29" i="5" s="1"/>
  <c r="E33" i="4"/>
  <c r="E33" i="5" s="1"/>
  <c r="E37" i="4"/>
  <c r="E37" i="5" s="1"/>
  <c r="E41" i="4"/>
  <c r="E41" i="5" s="1"/>
  <c r="O9" i="4"/>
  <c r="O9" i="5" s="1"/>
  <c r="O13" i="4"/>
  <c r="O13" i="5" s="1"/>
  <c r="O17" i="4"/>
  <c r="O17" i="5" s="1"/>
  <c r="O21" i="4"/>
  <c r="O21" i="5" s="1"/>
  <c r="O25" i="4"/>
  <c r="O25" i="5" s="1"/>
  <c r="O29" i="4"/>
  <c r="O29" i="5" s="1"/>
  <c r="O33" i="4"/>
  <c r="O33" i="5" s="1"/>
  <c r="O37" i="4"/>
  <c r="O37" i="5" s="1"/>
  <c r="O8" i="4"/>
  <c r="O8" i="5" s="1"/>
  <c r="O12" i="4"/>
  <c r="O12" i="5" s="1"/>
  <c r="O16" i="4"/>
  <c r="O16" i="5" s="1"/>
  <c r="O20" i="4"/>
  <c r="O20" i="5" s="1"/>
  <c r="O24" i="4"/>
  <c r="O24" i="5" s="1"/>
  <c r="O28" i="4"/>
  <c r="O28" i="5" s="1"/>
  <c r="O32" i="4"/>
  <c r="O32" i="5" s="1"/>
  <c r="O7" i="4"/>
  <c r="O7" i="5" s="1"/>
  <c r="O11" i="4"/>
  <c r="O11" i="5" s="1"/>
  <c r="O15" i="4"/>
  <c r="O15" i="5" s="1"/>
  <c r="O19" i="4"/>
  <c r="O19" i="5" s="1"/>
  <c r="O23" i="4"/>
  <c r="O23" i="5" s="1"/>
  <c r="O27" i="4"/>
  <c r="O27" i="5" s="1"/>
  <c r="O31" i="4"/>
  <c r="O31" i="5" s="1"/>
  <c r="O35" i="4"/>
  <c r="O35" i="5" s="1"/>
  <c r="O10" i="4"/>
  <c r="O10" i="5" s="1"/>
  <c r="O14" i="4"/>
  <c r="O14" i="5" s="1"/>
  <c r="O18" i="4"/>
  <c r="O18" i="5" s="1"/>
  <c r="O22" i="4"/>
  <c r="O22" i="5" s="1"/>
  <c r="O26" i="4"/>
  <c r="O26" i="5" s="1"/>
  <c r="O30" i="4"/>
  <c r="O30" i="5" s="1"/>
  <c r="O34" i="4"/>
  <c r="O34" i="5" s="1"/>
  <c r="O38" i="4"/>
  <c r="O38" i="5" s="1"/>
  <c r="O36" i="4"/>
  <c r="O36" i="5" s="1"/>
  <c r="O39" i="4"/>
  <c r="O39" i="5" s="1"/>
  <c r="O6" i="4"/>
  <c r="O41" i="4"/>
  <c r="O41" i="5" s="1"/>
  <c r="O40" i="4"/>
  <c r="O40" i="5" s="1"/>
  <c r="R8" i="4"/>
  <c r="R8" i="5" s="1"/>
  <c r="R12" i="4"/>
  <c r="R12" i="5" s="1"/>
  <c r="R16" i="4"/>
  <c r="R16" i="5" s="1"/>
  <c r="R20" i="4"/>
  <c r="R20" i="5" s="1"/>
  <c r="R24" i="4"/>
  <c r="R24" i="5" s="1"/>
  <c r="R28" i="4"/>
  <c r="R28" i="5" s="1"/>
  <c r="R32" i="4"/>
  <c r="R32" i="5" s="1"/>
  <c r="R36" i="4"/>
  <c r="R36" i="5" s="1"/>
  <c r="R7" i="4"/>
  <c r="R7" i="5" s="1"/>
  <c r="R11" i="4"/>
  <c r="R11" i="5" s="1"/>
  <c r="R15" i="4"/>
  <c r="R15" i="5" s="1"/>
  <c r="R19" i="4"/>
  <c r="R19" i="5" s="1"/>
  <c r="R23" i="4"/>
  <c r="R23" i="5" s="1"/>
  <c r="R27" i="4"/>
  <c r="R27" i="5" s="1"/>
  <c r="R31" i="4"/>
  <c r="R31" i="5" s="1"/>
  <c r="R10" i="4"/>
  <c r="R10" i="5" s="1"/>
  <c r="R14" i="4"/>
  <c r="R14" i="5" s="1"/>
  <c r="R18" i="4"/>
  <c r="R18" i="5" s="1"/>
  <c r="R22" i="4"/>
  <c r="R22" i="5" s="1"/>
  <c r="R26" i="4"/>
  <c r="R26" i="5" s="1"/>
  <c r="R30" i="4"/>
  <c r="R30" i="5" s="1"/>
  <c r="R34" i="4"/>
  <c r="R34" i="5" s="1"/>
  <c r="R38" i="4"/>
  <c r="R38" i="5" s="1"/>
  <c r="R9" i="4"/>
  <c r="R9" i="5" s="1"/>
  <c r="R13" i="4"/>
  <c r="R13" i="5" s="1"/>
  <c r="R17" i="4"/>
  <c r="R17" i="5" s="1"/>
  <c r="R21" i="4"/>
  <c r="R21" i="5" s="1"/>
  <c r="R25" i="4"/>
  <c r="R25" i="5" s="1"/>
  <c r="R29" i="4"/>
  <c r="R29" i="5" s="1"/>
  <c r="R33" i="4"/>
  <c r="R33" i="5" s="1"/>
  <c r="R37" i="4"/>
  <c r="R37" i="5" s="1"/>
  <c r="R35" i="4"/>
  <c r="R35" i="5" s="1"/>
  <c r="R41" i="4"/>
  <c r="R41" i="5" s="1"/>
  <c r="R40" i="4"/>
  <c r="R40" i="5" s="1"/>
  <c r="R6" i="4"/>
  <c r="R39" i="4"/>
  <c r="R39" i="5" s="1"/>
  <c r="B40" i="4"/>
  <c r="B40" i="5" s="1"/>
  <c r="B36" i="4"/>
  <c r="B36" i="5" s="1"/>
  <c r="B32" i="4"/>
  <c r="B32" i="5" s="1"/>
  <c r="B28" i="4"/>
  <c r="B28" i="5" s="1"/>
  <c r="B23" i="4"/>
  <c r="B23" i="5" s="1"/>
  <c r="B17" i="4"/>
  <c r="B17" i="5" s="1"/>
  <c r="B12" i="4"/>
  <c r="B12" i="5" s="1"/>
  <c r="E6" i="4"/>
  <c r="M6" i="4"/>
  <c r="F41" i="4"/>
  <c r="F41" i="5" s="1"/>
  <c r="L39" i="4"/>
  <c r="L39" i="5" s="1"/>
  <c r="G38" i="4"/>
  <c r="G38" i="5" s="1"/>
  <c r="J37" i="4"/>
  <c r="J37" i="5" s="1"/>
  <c r="J36" i="4"/>
  <c r="J36" i="5" s="1"/>
  <c r="E35" i="4"/>
  <c r="E35" i="5" s="1"/>
  <c r="H7" i="4"/>
  <c r="H7" i="5" s="1"/>
  <c r="I8" i="4"/>
  <c r="I8" i="5" s="1"/>
  <c r="H11" i="4"/>
  <c r="H11" i="5" s="1"/>
  <c r="I12" i="4"/>
  <c r="I12" i="5" s="1"/>
  <c r="H15" i="4"/>
  <c r="H15" i="5" s="1"/>
  <c r="I16" i="4"/>
  <c r="I16" i="5" s="1"/>
  <c r="H19" i="4"/>
  <c r="H19" i="5" s="1"/>
  <c r="I20" i="4"/>
  <c r="I20" i="5" s="1"/>
  <c r="H23" i="4"/>
  <c r="H23" i="5" s="1"/>
  <c r="I24" i="4"/>
  <c r="I24" i="5" s="1"/>
  <c r="H27" i="4"/>
  <c r="H27" i="5" s="1"/>
  <c r="I28" i="4"/>
  <c r="I28" i="5" s="1"/>
  <c r="H31" i="4"/>
  <c r="H31" i="5" s="1"/>
  <c r="I32" i="4"/>
  <c r="I32" i="5" s="1"/>
  <c r="H35" i="4"/>
  <c r="H35" i="5" s="1"/>
  <c r="I36" i="4"/>
  <c r="I36" i="5" s="1"/>
  <c r="I7" i="4"/>
  <c r="I7" i="5" s="1"/>
  <c r="H10" i="4"/>
  <c r="H10" i="5" s="1"/>
  <c r="I11" i="4"/>
  <c r="I11" i="5" s="1"/>
  <c r="H14" i="4"/>
  <c r="H14" i="5" s="1"/>
  <c r="I15" i="4"/>
  <c r="I15" i="5" s="1"/>
  <c r="H18" i="4"/>
  <c r="H18" i="5" s="1"/>
  <c r="I19" i="4"/>
  <c r="I19" i="5" s="1"/>
  <c r="H22" i="4"/>
  <c r="H22" i="5" s="1"/>
  <c r="I23" i="4"/>
  <c r="I23" i="5" s="1"/>
  <c r="H26" i="4"/>
  <c r="H26" i="5" s="1"/>
  <c r="I27" i="4"/>
  <c r="I27" i="5" s="1"/>
  <c r="H30" i="4"/>
  <c r="H30" i="5" s="1"/>
  <c r="I31" i="4"/>
  <c r="I31" i="5" s="1"/>
  <c r="H9" i="4"/>
  <c r="H9" i="5" s="1"/>
  <c r="I10" i="4"/>
  <c r="I10" i="5" s="1"/>
  <c r="H13" i="4"/>
  <c r="H13" i="5" s="1"/>
  <c r="I14" i="4"/>
  <c r="I14" i="5" s="1"/>
  <c r="H17" i="4"/>
  <c r="H17" i="5" s="1"/>
  <c r="I18" i="4"/>
  <c r="I18" i="5" s="1"/>
  <c r="H21" i="4"/>
  <c r="H21" i="5" s="1"/>
  <c r="I22" i="4"/>
  <c r="I22" i="5" s="1"/>
  <c r="H25" i="4"/>
  <c r="H25" i="5" s="1"/>
  <c r="I26" i="4"/>
  <c r="I26" i="5" s="1"/>
  <c r="H29" i="4"/>
  <c r="H29" i="5" s="1"/>
  <c r="I30" i="4"/>
  <c r="I30" i="5" s="1"/>
  <c r="H33" i="4"/>
  <c r="H33" i="5" s="1"/>
  <c r="I34" i="4"/>
  <c r="I34" i="5" s="1"/>
  <c r="H37" i="4"/>
  <c r="H37" i="5" s="1"/>
  <c r="I38" i="4"/>
  <c r="I38" i="5" s="1"/>
  <c r="H41" i="4"/>
  <c r="H41" i="5" s="1"/>
  <c r="H8" i="4"/>
  <c r="H8" i="5" s="1"/>
  <c r="I9" i="4"/>
  <c r="I9" i="5" s="1"/>
  <c r="H12" i="4"/>
  <c r="H12" i="5" s="1"/>
  <c r="I13" i="4"/>
  <c r="I13" i="5" s="1"/>
  <c r="H16" i="4"/>
  <c r="H16" i="5" s="1"/>
  <c r="I17" i="4"/>
  <c r="I17" i="5" s="1"/>
  <c r="H20" i="4"/>
  <c r="H20" i="5" s="1"/>
  <c r="I21" i="4"/>
  <c r="I21" i="5" s="1"/>
  <c r="H24" i="4"/>
  <c r="H24" i="5" s="1"/>
  <c r="I25" i="4"/>
  <c r="I25" i="5" s="1"/>
  <c r="H28" i="4"/>
  <c r="H28" i="5" s="1"/>
  <c r="I29" i="4"/>
  <c r="I29" i="5" s="1"/>
  <c r="H32" i="4"/>
  <c r="H32" i="5" s="1"/>
  <c r="I33" i="4"/>
  <c r="I33" i="5" s="1"/>
  <c r="H36" i="4"/>
  <c r="H36" i="5" s="1"/>
  <c r="I37" i="4"/>
  <c r="I37" i="5" s="1"/>
  <c r="H40" i="4"/>
  <c r="H40" i="5" s="1"/>
  <c r="I41" i="4"/>
  <c r="I41" i="5" s="1"/>
  <c r="D7" i="4"/>
  <c r="D7" i="5" s="1"/>
  <c r="D11" i="4"/>
  <c r="D11" i="5" s="1"/>
  <c r="D15" i="4"/>
  <c r="D15" i="5" s="1"/>
  <c r="D19" i="4"/>
  <c r="D19" i="5" s="1"/>
  <c r="D23" i="4"/>
  <c r="D23" i="5" s="1"/>
  <c r="D27" i="4"/>
  <c r="D27" i="5" s="1"/>
  <c r="D31" i="4"/>
  <c r="D31" i="5" s="1"/>
  <c r="D35" i="4"/>
  <c r="D35" i="5" s="1"/>
  <c r="D10" i="4"/>
  <c r="D10" i="5" s="1"/>
  <c r="D14" i="4"/>
  <c r="D14" i="5" s="1"/>
  <c r="D18" i="4"/>
  <c r="D18" i="5" s="1"/>
  <c r="D22" i="4"/>
  <c r="D22" i="5" s="1"/>
  <c r="D26" i="4"/>
  <c r="D26" i="5" s="1"/>
  <c r="D30" i="4"/>
  <c r="D30" i="5" s="1"/>
  <c r="D34" i="4"/>
  <c r="D34" i="5" s="1"/>
  <c r="D9" i="4"/>
  <c r="D9" i="5" s="1"/>
  <c r="D13" i="4"/>
  <c r="D13" i="5" s="1"/>
  <c r="D17" i="4"/>
  <c r="D17" i="5" s="1"/>
  <c r="D21" i="4"/>
  <c r="D21" i="5" s="1"/>
  <c r="D25" i="4"/>
  <c r="D25" i="5" s="1"/>
  <c r="D29" i="4"/>
  <c r="D29" i="5" s="1"/>
  <c r="D33" i="4"/>
  <c r="D33" i="5" s="1"/>
  <c r="D37" i="4"/>
  <c r="D37" i="5" s="1"/>
  <c r="D41" i="4"/>
  <c r="D41" i="5" s="1"/>
  <c r="D8" i="4"/>
  <c r="D8" i="5" s="1"/>
  <c r="D12" i="4"/>
  <c r="D12" i="5" s="1"/>
  <c r="D16" i="4"/>
  <c r="D16" i="5" s="1"/>
  <c r="D20" i="4"/>
  <c r="D20" i="5" s="1"/>
  <c r="D24" i="4"/>
  <c r="D24" i="5" s="1"/>
  <c r="D28" i="4"/>
  <c r="D28" i="5" s="1"/>
  <c r="D32" i="4"/>
  <c r="D32" i="5" s="1"/>
  <c r="D36" i="4"/>
  <c r="D36" i="5" s="1"/>
  <c r="D40" i="4"/>
  <c r="D40" i="5" s="1"/>
  <c r="T10" i="4"/>
  <c r="T14" i="4"/>
  <c r="T18" i="4"/>
  <c r="T22" i="4"/>
  <c r="T26" i="4"/>
  <c r="T30" i="4"/>
  <c r="T34" i="4"/>
  <c r="T9" i="4"/>
  <c r="T13" i="4"/>
  <c r="T17" i="4"/>
  <c r="T21" i="4"/>
  <c r="T25" i="4"/>
  <c r="T29" i="4"/>
  <c r="T8" i="4"/>
  <c r="T12" i="4"/>
  <c r="T16" i="4"/>
  <c r="T20" i="4"/>
  <c r="T24" i="4"/>
  <c r="T28" i="4"/>
  <c r="T32" i="4"/>
  <c r="T36" i="4"/>
  <c r="T7" i="4"/>
  <c r="T11" i="4"/>
  <c r="T15" i="4"/>
  <c r="T19" i="4"/>
  <c r="T23" i="4"/>
  <c r="T27" i="4"/>
  <c r="T31" i="4"/>
  <c r="T35" i="4"/>
  <c r="T37" i="4"/>
  <c r="T40" i="4"/>
  <c r="T6" i="4"/>
  <c r="T33" i="4"/>
  <c r="T39" i="4"/>
  <c r="T38" i="4"/>
  <c r="T41" i="4"/>
  <c r="B39" i="4"/>
  <c r="B39" i="5" s="1"/>
  <c r="B35" i="4"/>
  <c r="B35" i="5" s="1"/>
  <c r="B31" i="4"/>
  <c r="B31" i="5" s="1"/>
  <c r="B27" i="4"/>
  <c r="B27" i="5" s="1"/>
  <c r="B21" i="4"/>
  <c r="B21" i="5" s="1"/>
  <c r="B16" i="4"/>
  <c r="B16" i="5" s="1"/>
  <c r="B9" i="4"/>
  <c r="B9" i="5" s="1"/>
  <c r="H6" i="4"/>
  <c r="K41" i="4"/>
  <c r="K41" i="5" s="1"/>
  <c r="F40" i="4"/>
  <c r="F40" i="5" s="1"/>
  <c r="I39" i="4"/>
  <c r="I39" i="5" s="1"/>
  <c r="L38" i="4"/>
  <c r="L38" i="5" s="1"/>
  <c r="D38" i="4"/>
  <c r="D38" i="5" s="1"/>
  <c r="F36" i="4"/>
  <c r="F36" i="5" s="1"/>
  <c r="L7" i="4"/>
  <c r="L7" i="5" s="1"/>
  <c r="L11" i="4"/>
  <c r="L11" i="5" s="1"/>
  <c r="L15" i="4"/>
  <c r="L15" i="5" s="1"/>
  <c r="L19" i="4"/>
  <c r="L19" i="5" s="1"/>
  <c r="L23" i="4"/>
  <c r="L23" i="5" s="1"/>
  <c r="L27" i="4"/>
  <c r="L27" i="5" s="1"/>
  <c r="L31" i="4"/>
  <c r="L31" i="5" s="1"/>
  <c r="L35" i="4"/>
  <c r="L35" i="5" s="1"/>
  <c r="L10" i="4"/>
  <c r="L10" i="5" s="1"/>
  <c r="L14" i="4"/>
  <c r="L14" i="5" s="1"/>
  <c r="L18" i="4"/>
  <c r="L18" i="5" s="1"/>
  <c r="L22" i="4"/>
  <c r="L22" i="5" s="1"/>
  <c r="L26" i="4"/>
  <c r="L26" i="5" s="1"/>
  <c r="L30" i="4"/>
  <c r="L30" i="5" s="1"/>
  <c r="L9" i="4"/>
  <c r="L9" i="5" s="1"/>
  <c r="L13" i="4"/>
  <c r="L13" i="5" s="1"/>
  <c r="L17" i="4"/>
  <c r="L17" i="5" s="1"/>
  <c r="L21" i="4"/>
  <c r="L21" i="5" s="1"/>
  <c r="L25" i="4"/>
  <c r="L25" i="5" s="1"/>
  <c r="L29" i="4"/>
  <c r="L29" i="5" s="1"/>
  <c r="L33" i="4"/>
  <c r="L33" i="5" s="1"/>
  <c r="L37" i="4"/>
  <c r="L37" i="5" s="1"/>
  <c r="L41" i="4"/>
  <c r="L41" i="5" s="1"/>
  <c r="L8" i="4"/>
  <c r="L8" i="5" s="1"/>
  <c r="L12" i="4"/>
  <c r="L12" i="5" s="1"/>
  <c r="L16" i="4"/>
  <c r="L16" i="5" s="1"/>
  <c r="L20" i="4"/>
  <c r="L20" i="5" s="1"/>
  <c r="L24" i="4"/>
  <c r="L24" i="5" s="1"/>
  <c r="L28" i="4"/>
  <c r="L28" i="5" s="1"/>
  <c r="L32" i="4"/>
  <c r="L32" i="5" s="1"/>
  <c r="L36" i="4"/>
  <c r="L36" i="5" s="1"/>
  <c r="L40" i="4"/>
  <c r="L40" i="5" s="1"/>
  <c r="G10" i="4"/>
  <c r="G10" i="5" s="1"/>
  <c r="G14" i="4"/>
  <c r="G14" i="5" s="1"/>
  <c r="G18" i="4"/>
  <c r="G18" i="5" s="1"/>
  <c r="G22" i="4"/>
  <c r="G22" i="5" s="1"/>
  <c r="G26" i="4"/>
  <c r="G26" i="5" s="1"/>
  <c r="G30" i="4"/>
  <c r="G30" i="5" s="1"/>
  <c r="G34" i="4"/>
  <c r="G34" i="5" s="1"/>
  <c r="G9" i="4"/>
  <c r="G9" i="5" s="1"/>
  <c r="G13" i="4"/>
  <c r="G13" i="5" s="1"/>
  <c r="G17" i="4"/>
  <c r="G17" i="5" s="1"/>
  <c r="G21" i="4"/>
  <c r="G21" i="5" s="1"/>
  <c r="G25" i="4"/>
  <c r="G25" i="5" s="1"/>
  <c r="G29" i="4"/>
  <c r="G29" i="5" s="1"/>
  <c r="G33" i="4"/>
  <c r="G33" i="5" s="1"/>
  <c r="G8" i="4"/>
  <c r="G8" i="5" s="1"/>
  <c r="G12" i="4"/>
  <c r="G12" i="5" s="1"/>
  <c r="G16" i="4"/>
  <c r="G16" i="5" s="1"/>
  <c r="G20" i="4"/>
  <c r="G20" i="5" s="1"/>
  <c r="G24" i="4"/>
  <c r="G24" i="5" s="1"/>
  <c r="G28" i="4"/>
  <c r="G28" i="5" s="1"/>
  <c r="G32" i="4"/>
  <c r="G32" i="5" s="1"/>
  <c r="G36" i="4"/>
  <c r="G36" i="5" s="1"/>
  <c r="G40" i="4"/>
  <c r="G40" i="5" s="1"/>
  <c r="G6" i="4"/>
  <c r="G7" i="4"/>
  <c r="G7" i="5" s="1"/>
  <c r="G11" i="4"/>
  <c r="G11" i="5" s="1"/>
  <c r="G15" i="4"/>
  <c r="G15" i="5" s="1"/>
  <c r="G19" i="4"/>
  <c r="G19" i="5" s="1"/>
  <c r="G23" i="4"/>
  <c r="G23" i="5" s="1"/>
  <c r="G27" i="4"/>
  <c r="G27" i="5" s="1"/>
  <c r="G31" i="4"/>
  <c r="G31" i="5" s="1"/>
  <c r="G35" i="4"/>
  <c r="G35" i="5" s="1"/>
  <c r="G39" i="4"/>
  <c r="G39" i="5" s="1"/>
  <c r="C10" i="4"/>
  <c r="C10" i="5" s="1"/>
  <c r="C14" i="4"/>
  <c r="C14" i="5" s="1"/>
  <c r="C18" i="4"/>
  <c r="C18" i="5" s="1"/>
  <c r="C22" i="4"/>
  <c r="C22" i="5" s="1"/>
  <c r="C26" i="4"/>
  <c r="C26" i="5" s="1"/>
  <c r="C30" i="4"/>
  <c r="C30" i="5" s="1"/>
  <c r="C34" i="4"/>
  <c r="C34" i="5" s="1"/>
  <c r="C9" i="4"/>
  <c r="C9" i="5" s="1"/>
  <c r="C13" i="4"/>
  <c r="C13" i="5" s="1"/>
  <c r="C17" i="4"/>
  <c r="C17" i="5" s="1"/>
  <c r="C21" i="4"/>
  <c r="C21" i="5" s="1"/>
  <c r="C25" i="4"/>
  <c r="C25" i="5" s="1"/>
  <c r="C29" i="4"/>
  <c r="C29" i="5" s="1"/>
  <c r="C33" i="4"/>
  <c r="C33" i="5" s="1"/>
  <c r="C8" i="4"/>
  <c r="C8" i="5" s="1"/>
  <c r="C12" i="4"/>
  <c r="C12" i="5" s="1"/>
  <c r="C16" i="4"/>
  <c r="C16" i="5" s="1"/>
  <c r="C20" i="4"/>
  <c r="C20" i="5" s="1"/>
  <c r="C24" i="4"/>
  <c r="C24" i="5" s="1"/>
  <c r="C28" i="4"/>
  <c r="C28" i="5" s="1"/>
  <c r="C32" i="4"/>
  <c r="C32" i="5" s="1"/>
  <c r="C36" i="4"/>
  <c r="C36" i="5" s="1"/>
  <c r="C40" i="4"/>
  <c r="C40" i="5" s="1"/>
  <c r="C6" i="4"/>
  <c r="C7" i="4"/>
  <c r="C7" i="5" s="1"/>
  <c r="C11" i="4"/>
  <c r="C11" i="5" s="1"/>
  <c r="C15" i="4"/>
  <c r="C15" i="5" s="1"/>
  <c r="C19" i="4"/>
  <c r="C19" i="5" s="1"/>
  <c r="C23" i="4"/>
  <c r="C23" i="5" s="1"/>
  <c r="C27" i="4"/>
  <c r="C27" i="5" s="1"/>
  <c r="C31" i="4"/>
  <c r="C31" i="5" s="1"/>
  <c r="C35" i="4"/>
  <c r="C35" i="5" s="1"/>
  <c r="C39" i="4"/>
  <c r="C39" i="5" s="1"/>
  <c r="Q7" i="4"/>
  <c r="Q7" i="5" s="1"/>
  <c r="Q11" i="4"/>
  <c r="Q11" i="5" s="1"/>
  <c r="Q15" i="4"/>
  <c r="Q15" i="5" s="1"/>
  <c r="Q19" i="4"/>
  <c r="Q19" i="5" s="1"/>
  <c r="Q23" i="4"/>
  <c r="Q23" i="5" s="1"/>
  <c r="Q27" i="4"/>
  <c r="Q27" i="5" s="1"/>
  <c r="Q31" i="4"/>
  <c r="Q31" i="5" s="1"/>
  <c r="Q35" i="4"/>
  <c r="Q35" i="5" s="1"/>
  <c r="Q10" i="4"/>
  <c r="Q10" i="5" s="1"/>
  <c r="Q14" i="4"/>
  <c r="Q14" i="5" s="1"/>
  <c r="Q18" i="4"/>
  <c r="Q18" i="5" s="1"/>
  <c r="Q22" i="4"/>
  <c r="Q22" i="5" s="1"/>
  <c r="Q26" i="4"/>
  <c r="Q26" i="5" s="1"/>
  <c r="Q30" i="4"/>
  <c r="Q30" i="5" s="1"/>
  <c r="Q9" i="4"/>
  <c r="Q9" i="5" s="1"/>
  <c r="Q13" i="4"/>
  <c r="Q13" i="5" s="1"/>
  <c r="Q17" i="4"/>
  <c r="Q17" i="5" s="1"/>
  <c r="Q21" i="4"/>
  <c r="Q21" i="5" s="1"/>
  <c r="Q25" i="4"/>
  <c r="Q25" i="5" s="1"/>
  <c r="Q29" i="4"/>
  <c r="Q29" i="5" s="1"/>
  <c r="Q33" i="4"/>
  <c r="Q33" i="5" s="1"/>
  <c r="Q37" i="4"/>
  <c r="Q37" i="5" s="1"/>
  <c r="Q8" i="4"/>
  <c r="Q8" i="5" s="1"/>
  <c r="Q12" i="4"/>
  <c r="Q12" i="5" s="1"/>
  <c r="Q16" i="4"/>
  <c r="Q16" i="5" s="1"/>
  <c r="Q20" i="4"/>
  <c r="Q20" i="5" s="1"/>
  <c r="Q24" i="4"/>
  <c r="Q24" i="5" s="1"/>
  <c r="Q28" i="4"/>
  <c r="Q28" i="5" s="1"/>
  <c r="Q32" i="4"/>
  <c r="Q32" i="5" s="1"/>
  <c r="Q36" i="4"/>
  <c r="Q36" i="5" s="1"/>
  <c r="Q41" i="4"/>
  <c r="Q41" i="5" s="1"/>
  <c r="Q40" i="4"/>
  <c r="Q40" i="5" s="1"/>
  <c r="Q34" i="4"/>
  <c r="Q34" i="5" s="1"/>
  <c r="Q38" i="4"/>
  <c r="Q38" i="5" s="1"/>
  <c r="Q39" i="4"/>
  <c r="Q39" i="5" s="1"/>
  <c r="Q6" i="4"/>
  <c r="B6" i="4"/>
  <c r="B38" i="4"/>
  <c r="B38" i="5" s="1"/>
  <c r="B34" i="4"/>
  <c r="B34" i="5" s="1"/>
  <c r="B30" i="4"/>
  <c r="B30" i="5" s="1"/>
  <c r="B25" i="4"/>
  <c r="B25" i="5" s="1"/>
  <c r="B20" i="4"/>
  <c r="B20" i="5" s="1"/>
  <c r="B15" i="4"/>
  <c r="B15" i="5" s="1"/>
  <c r="B8" i="4"/>
  <c r="B8" i="5" s="1"/>
  <c r="I6" i="4"/>
  <c r="J41" i="4"/>
  <c r="J41" i="5" s="1"/>
  <c r="M40" i="4"/>
  <c r="M40" i="5" s="1"/>
  <c r="E40" i="4"/>
  <c r="E40" i="5" s="1"/>
  <c r="H39" i="4"/>
  <c r="H39" i="5" s="1"/>
  <c r="K38" i="4"/>
  <c r="K38" i="5" s="1"/>
  <c r="C38" i="4"/>
  <c r="C38" i="5" s="1"/>
  <c r="F37" i="4"/>
  <c r="F37" i="5" s="1"/>
  <c r="M35" i="4"/>
  <c r="M35" i="5" s="1"/>
  <c r="H34" i="4"/>
  <c r="H34" i="5" s="1"/>
  <c r="T23" i="5" l="1"/>
  <c r="K22" i="7" s="1"/>
  <c r="D22" i="7"/>
  <c r="T7" i="5"/>
  <c r="K6" i="7" s="1"/>
  <c r="D6" i="7"/>
  <c r="T17" i="5"/>
  <c r="K16" i="7" s="1"/>
  <c r="D16" i="7"/>
  <c r="O6" i="5"/>
  <c r="O14" i="2"/>
  <c r="O16" i="2"/>
  <c r="O15" i="2"/>
  <c r="O17" i="2"/>
  <c r="S14" i="2"/>
  <c r="S16" i="2"/>
  <c r="S15" i="2"/>
  <c r="S17" i="2"/>
  <c r="I6" i="5"/>
  <c r="I15" i="2"/>
  <c r="I17" i="2"/>
  <c r="I14" i="2"/>
  <c r="I16" i="2"/>
  <c r="B6" i="5"/>
  <c r="B17" i="2"/>
  <c r="B16" i="2"/>
  <c r="B14" i="2"/>
  <c r="B15" i="2"/>
  <c r="Q23" i="2"/>
  <c r="Q25" i="2"/>
  <c r="Q22" i="2"/>
  <c r="Q24" i="2"/>
  <c r="T33" i="5"/>
  <c r="K32" i="7" s="1"/>
  <c r="D32" i="7"/>
  <c r="T35" i="5"/>
  <c r="K34" i="7" s="1"/>
  <c r="D34" i="7"/>
  <c r="T19" i="5"/>
  <c r="K18" i="7" s="1"/>
  <c r="D18" i="7"/>
  <c r="T36" i="5"/>
  <c r="K35" i="7" s="1"/>
  <c r="D35" i="7"/>
  <c r="T20" i="5"/>
  <c r="K19" i="7" s="1"/>
  <c r="D19" i="7"/>
  <c r="T29" i="5"/>
  <c r="K28" i="7" s="1"/>
  <c r="D28" i="7"/>
  <c r="T13" i="5"/>
  <c r="K12" i="7" s="1"/>
  <c r="D12" i="7"/>
  <c r="T26" i="5"/>
  <c r="K25" i="7" s="1"/>
  <c r="D25" i="7"/>
  <c r="T10" i="5"/>
  <c r="K9" i="7" s="1"/>
  <c r="D9" i="7"/>
  <c r="M6" i="5"/>
  <c r="M15" i="2"/>
  <c r="M17" i="2"/>
  <c r="M14" i="2"/>
  <c r="M16" i="2"/>
  <c r="D6" i="5"/>
  <c r="D15" i="2"/>
  <c r="D14" i="2"/>
  <c r="D16" i="2"/>
  <c r="D17" i="2"/>
  <c r="S22" i="2"/>
  <c r="S24" i="2"/>
  <c r="S23" i="2"/>
  <c r="S25" i="2"/>
  <c r="T39" i="5"/>
  <c r="K38" i="7" s="1"/>
  <c r="D38" i="7"/>
  <c r="T24" i="5"/>
  <c r="K23" i="7" s="1"/>
  <c r="D23" i="7"/>
  <c r="T30" i="5"/>
  <c r="K29" i="7" s="1"/>
  <c r="D29" i="7"/>
  <c r="T14" i="5"/>
  <c r="K13" i="7" s="1"/>
  <c r="D13" i="7"/>
  <c r="L6" i="5"/>
  <c r="L14" i="2"/>
  <c r="L16" i="2"/>
  <c r="L17" i="2"/>
  <c r="L15" i="2"/>
  <c r="P6" i="5"/>
  <c r="P14" i="2"/>
  <c r="P16" i="2"/>
  <c r="P15" i="2"/>
  <c r="P17" i="2"/>
  <c r="Q15" i="2"/>
  <c r="Q17" i="2"/>
  <c r="Q14" i="2"/>
  <c r="Q16" i="2"/>
  <c r="H6" i="5"/>
  <c r="H14" i="2"/>
  <c r="H16" i="2"/>
  <c r="H15" i="2"/>
  <c r="H17" i="2"/>
  <c r="T41" i="5"/>
  <c r="K40" i="7" s="1"/>
  <c r="D40" i="7"/>
  <c r="T6" i="5"/>
  <c r="T14" i="2"/>
  <c r="T16" i="2"/>
  <c r="D5" i="7"/>
  <c r="T17" i="2"/>
  <c r="T15" i="2"/>
  <c r="T31" i="5"/>
  <c r="K30" i="7" s="1"/>
  <c r="D30" i="7"/>
  <c r="T15" i="5"/>
  <c r="K14" i="7" s="1"/>
  <c r="D14" i="7"/>
  <c r="T32" i="5"/>
  <c r="K31" i="7" s="1"/>
  <c r="D31" i="7"/>
  <c r="T16" i="5"/>
  <c r="K15" i="7" s="1"/>
  <c r="D15" i="7"/>
  <c r="T25" i="5"/>
  <c r="K24" i="7" s="1"/>
  <c r="D24" i="7"/>
  <c r="T9" i="5"/>
  <c r="K8" i="7" s="1"/>
  <c r="D8" i="7"/>
  <c r="T22" i="5"/>
  <c r="K21" i="7" s="1"/>
  <c r="D21" i="7"/>
  <c r="E6" i="5"/>
  <c r="E15" i="2"/>
  <c r="E17" i="2"/>
  <c r="E14" i="2"/>
  <c r="E16" i="2"/>
  <c r="J6" i="5"/>
  <c r="J14" i="2"/>
  <c r="J15" i="2"/>
  <c r="J17" i="2"/>
  <c r="J16" i="2"/>
  <c r="N6" i="5"/>
  <c r="N15" i="2"/>
  <c r="N17" i="2"/>
  <c r="N14" i="2"/>
  <c r="N16" i="2"/>
  <c r="F6" i="5"/>
  <c r="F15" i="2"/>
  <c r="F17" i="2"/>
  <c r="F14" i="2"/>
  <c r="F16" i="2"/>
  <c r="G6" i="5"/>
  <c r="G14" i="2"/>
  <c r="G16" i="2"/>
  <c r="G15" i="2"/>
  <c r="G17" i="2"/>
  <c r="T37" i="5"/>
  <c r="K36" i="7" s="1"/>
  <c r="D36" i="7"/>
  <c r="T8" i="5"/>
  <c r="K7" i="7" s="1"/>
  <c r="D7" i="7"/>
  <c r="C6" i="5"/>
  <c r="C14" i="2"/>
  <c r="C16" i="2"/>
  <c r="C15" i="2"/>
  <c r="C17" i="2"/>
  <c r="T38" i="5"/>
  <c r="K37" i="7" s="1"/>
  <c r="D37" i="7"/>
  <c r="T40" i="5"/>
  <c r="K39" i="7" s="1"/>
  <c r="D39" i="7"/>
  <c r="T27" i="5"/>
  <c r="K26" i="7" s="1"/>
  <c r="D26" i="7"/>
  <c r="T11" i="5"/>
  <c r="K10" i="7" s="1"/>
  <c r="D10" i="7"/>
  <c r="T28" i="5"/>
  <c r="K27" i="7" s="1"/>
  <c r="D27" i="7"/>
  <c r="T12" i="5"/>
  <c r="K11" i="7" s="1"/>
  <c r="D11" i="7"/>
  <c r="T21" i="5"/>
  <c r="K20" i="7" s="1"/>
  <c r="D20" i="7"/>
  <c r="T34" i="5"/>
  <c r="K33" i="7" s="1"/>
  <c r="D33" i="7"/>
  <c r="T18" i="5"/>
  <c r="K17" i="7" s="1"/>
  <c r="D17" i="7"/>
  <c r="R6" i="5"/>
  <c r="R15" i="2"/>
  <c r="R17" i="2"/>
  <c r="R14" i="2"/>
  <c r="R16" i="2"/>
  <c r="K6" i="5"/>
  <c r="K14" i="2"/>
  <c r="K16" i="2"/>
  <c r="K15" i="2"/>
  <c r="K17" i="2"/>
  <c r="J23" i="2" l="1"/>
  <c r="J25" i="2"/>
  <c r="J24" i="2"/>
  <c r="J22" i="2"/>
  <c r="H22" i="2"/>
  <c r="H24" i="2"/>
  <c r="H23" i="2"/>
  <c r="H25" i="2"/>
  <c r="M23" i="2"/>
  <c r="M25" i="2"/>
  <c r="M22" i="2"/>
  <c r="M24" i="2"/>
  <c r="I23" i="2"/>
  <c r="I25" i="2"/>
  <c r="I22" i="2"/>
  <c r="I24" i="2"/>
  <c r="R23" i="2"/>
  <c r="R25" i="2"/>
  <c r="R22" i="2"/>
  <c r="R24" i="2"/>
  <c r="G22" i="2"/>
  <c r="G24" i="2"/>
  <c r="G23" i="2"/>
  <c r="G25" i="2"/>
  <c r="E23" i="2"/>
  <c r="E25" i="2"/>
  <c r="E22" i="2"/>
  <c r="E24" i="2"/>
  <c r="T22" i="2"/>
  <c r="T24" i="2"/>
  <c r="T25" i="2"/>
  <c r="K5" i="7"/>
  <c r="T23" i="2"/>
  <c r="P25" i="2"/>
  <c r="P22" i="2"/>
  <c r="P24" i="2"/>
  <c r="P23" i="2"/>
  <c r="O22" i="2"/>
  <c r="O24" i="2"/>
  <c r="O23" i="2"/>
  <c r="O25" i="2"/>
  <c r="C22" i="2"/>
  <c r="C24" i="2"/>
  <c r="C23" i="2"/>
  <c r="C25" i="2"/>
  <c r="F5" i="7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C5" i="7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E5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F24" i="2"/>
  <c r="F23" i="2"/>
  <c r="F25" i="2"/>
  <c r="F22" i="2"/>
  <c r="L22" i="2"/>
  <c r="L24" i="2"/>
  <c r="L23" i="2"/>
  <c r="L25" i="2"/>
  <c r="K22" i="2"/>
  <c r="K24" i="2"/>
  <c r="K23" i="2"/>
  <c r="K25" i="2"/>
  <c r="N23" i="2"/>
  <c r="N25" i="2"/>
  <c r="N22" i="2"/>
  <c r="N24" i="2"/>
  <c r="D22" i="2"/>
  <c r="D24" i="2"/>
  <c r="D23" i="2"/>
  <c r="D25" i="2"/>
  <c r="B25" i="2"/>
  <c r="B24" i="2"/>
  <c r="B23" i="2"/>
  <c r="B22" i="2"/>
  <c r="L5" i="7" l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M5" i="7"/>
  <c r="M6" i="7" s="1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J5" i="7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</calcChain>
</file>

<file path=xl/sharedStrings.xml><?xml version="1.0" encoding="utf-8"?>
<sst xmlns="http://schemas.openxmlformats.org/spreadsheetml/2006/main" count="219" uniqueCount="52">
  <si>
    <t>Código</t>
  </si>
  <si>
    <t>Estação</t>
  </si>
  <si>
    <t>Município</t>
  </si>
  <si>
    <t>LAT</t>
  </si>
  <si>
    <t>LONG</t>
  </si>
  <si>
    <t>ALT</t>
  </si>
  <si>
    <t>Valores mensais de chuva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</si>
  <si>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</si>
  <si>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</si>
  <si>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</si>
  <si>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</si>
  <si>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</si>
  <si>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</si>
  <si>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</si>
  <si>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</si>
  <si>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</si>
  <si>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</si>
  <si>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</si>
  <si>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</si>
  <si>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</si>
  <si>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MORRETES</t>
  </si>
  <si>
    <t>Morretes</t>
  </si>
  <si>
    <t>25º 28' 00"</t>
  </si>
  <si>
    <t>48º 49' 59"</t>
  </si>
  <si>
    <t xml:space="preserve">Estatisticas </t>
  </si>
  <si>
    <t>Média</t>
  </si>
  <si>
    <t>Máximo</t>
  </si>
  <si>
    <t>Minímo</t>
  </si>
  <si>
    <t>DVP</t>
  </si>
  <si>
    <t>CV</t>
  </si>
  <si>
    <t>Outono</t>
  </si>
  <si>
    <t>Inverno</t>
  </si>
  <si>
    <t>JJA</t>
  </si>
  <si>
    <t>Primavera</t>
  </si>
  <si>
    <t>SON</t>
  </si>
  <si>
    <t>Verão</t>
  </si>
  <si>
    <t>MAM</t>
  </si>
  <si>
    <t>DJF</t>
  </si>
  <si>
    <t>EMC</t>
  </si>
  <si>
    <t>EC</t>
  </si>
  <si>
    <t>ANUAL</t>
  </si>
  <si>
    <t>Ext. Seco</t>
  </si>
  <si>
    <t>Seco</t>
  </si>
  <si>
    <t>Chuvoso</t>
  </si>
  <si>
    <t>Ext. Chuvoso</t>
  </si>
  <si>
    <t>Anual</t>
  </si>
  <si>
    <t xml:space="preserve">Desvios Absolutos </t>
  </si>
  <si>
    <t xml:space="preserve">Desvios Relativos </t>
  </si>
  <si>
    <t>Valores Absolutos</t>
  </si>
  <si>
    <t>Valores Relativo</t>
  </si>
  <si>
    <t>Chuva Observada</t>
  </si>
  <si>
    <t>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</si>
</sst>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Variabilidade</a:t>
            </a:r>
            <a:r>
              <a:rPr lang="pt-BR" baseline="0"/>
              <a:t> Interanual das Chuvas Mensais em Morretes </a:t>
            </a:r>
            <a:endParaRPr lang="pt-BR"/>
          </a:p>
        </c:rich>
      </c:tx>
      <c:layout>
        <c:manualLayout>
          <c:xMode val="edge"/>
          <c:yMode val="edge"/>
          <c:x val="0.20014545454545454"/>
          <c:y val="2.431610942249240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tx>
            <c:strRef>
              <c:f>Dados!$B$5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Dados!$B$6:$B$41</c:f>
              <c:numCache>
                <c:formatCode>General</c:formatCode>
                <c:ptCount val="36"/>
                <c:pt idx="0">
                  <c:v>480.2</c:v>
                </c:pt>
                <c:pt idx="1">
                  <c:v>413.8</c:v>
                </c:pt>
                <c:pt idx="2">
                  <c:v>141</c:v>
                </c:pt>
                <c:pt idx="3">
                  <c:v>233.2</c:v>
                </c:pt>
                <c:pt idx="4">
                  <c:v>370.6</c:v>
                </c:pt>
                <c:pt idx="5">
                  <c:v>519.20000000000005</c:v>
                </c:pt>
                <c:pt idx="6">
                  <c:v>103</c:v>
                </c:pt>
                <c:pt idx="7">
                  <c:v>320</c:v>
                </c:pt>
                <c:pt idx="8">
                  <c:v>222.2</c:v>
                </c:pt>
                <c:pt idx="9">
                  <c:v>170.8</c:v>
                </c:pt>
                <c:pt idx="10">
                  <c:v>363.4</c:v>
                </c:pt>
                <c:pt idx="11">
                  <c:v>318.2</c:v>
                </c:pt>
                <c:pt idx="12">
                  <c:v>358.4</c:v>
                </c:pt>
                <c:pt idx="13">
                  <c:v>661.4</c:v>
                </c:pt>
                <c:pt idx="14">
                  <c:v>390.7</c:v>
                </c:pt>
                <c:pt idx="15">
                  <c:v>146.30000000000001</c:v>
                </c:pt>
                <c:pt idx="16">
                  <c:v>148</c:v>
                </c:pt>
                <c:pt idx="17">
                  <c:v>423.9</c:v>
                </c:pt>
                <c:pt idx="18">
                  <c:v>317.89999999999998</c:v>
                </c:pt>
                <c:pt idx="19">
                  <c:v>537.6</c:v>
                </c:pt>
                <c:pt idx="20">
                  <c:v>338.8</c:v>
                </c:pt>
                <c:pt idx="21">
                  <c:v>496.2</c:v>
                </c:pt>
                <c:pt idx="22">
                  <c:v>522.70000000000005</c:v>
                </c:pt>
                <c:pt idx="23">
                  <c:v>541.79999999999995</c:v>
                </c:pt>
                <c:pt idx="24">
                  <c:v>188.8</c:v>
                </c:pt>
                <c:pt idx="25">
                  <c:v>302.3</c:v>
                </c:pt>
                <c:pt idx="26">
                  <c:v>389.7</c:v>
                </c:pt>
                <c:pt idx="27">
                  <c:v>318.3</c:v>
                </c:pt>
                <c:pt idx="28">
                  <c:v>446.7</c:v>
                </c:pt>
                <c:pt idx="29">
                  <c:v>308.39999999999998</c:v>
                </c:pt>
                <c:pt idx="30">
                  <c:v>191.9</c:v>
                </c:pt>
                <c:pt idx="31">
                  <c:v>391.5</c:v>
                </c:pt>
                <c:pt idx="32">
                  <c:v>426.5</c:v>
                </c:pt>
                <c:pt idx="33">
                  <c:v>398.8</c:v>
                </c:pt>
                <c:pt idx="34">
                  <c:v>497.6</c:v>
                </c:pt>
                <c:pt idx="35">
                  <c:v>432.3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D-4853-9765-752256258E0D}"/>
            </c:ext>
          </c:extLst>
        </c:ser>
        <c:ser>
          <c:idx val="1"/>
          <c:order val="1"/>
          <c:tx>
            <c:strRef>
              <c:f>Dados!$C$5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Dados!$C$6:$C$41</c:f>
              <c:numCache>
                <c:formatCode>General</c:formatCode>
                <c:ptCount val="36"/>
                <c:pt idx="0">
                  <c:v>279.60000000000002</c:v>
                </c:pt>
                <c:pt idx="1">
                  <c:v>358</c:v>
                </c:pt>
                <c:pt idx="2">
                  <c:v>133.4</c:v>
                </c:pt>
                <c:pt idx="3">
                  <c:v>299.39999999999998</c:v>
                </c:pt>
                <c:pt idx="4">
                  <c:v>299.2</c:v>
                </c:pt>
                <c:pt idx="5">
                  <c:v>260.2</c:v>
                </c:pt>
                <c:pt idx="6">
                  <c:v>297.8</c:v>
                </c:pt>
                <c:pt idx="7">
                  <c:v>382.6</c:v>
                </c:pt>
                <c:pt idx="8">
                  <c:v>168.4</c:v>
                </c:pt>
                <c:pt idx="9">
                  <c:v>303.8</c:v>
                </c:pt>
                <c:pt idx="10">
                  <c:v>362.4</c:v>
                </c:pt>
                <c:pt idx="11">
                  <c:v>244</c:v>
                </c:pt>
                <c:pt idx="12">
                  <c:v>190.2</c:v>
                </c:pt>
                <c:pt idx="13">
                  <c:v>319</c:v>
                </c:pt>
                <c:pt idx="14">
                  <c:v>174.4</c:v>
                </c:pt>
                <c:pt idx="15">
                  <c:v>222.1</c:v>
                </c:pt>
                <c:pt idx="16">
                  <c:v>310.60000000000002</c:v>
                </c:pt>
                <c:pt idx="17">
                  <c:v>439.6</c:v>
                </c:pt>
                <c:pt idx="18">
                  <c:v>445</c:v>
                </c:pt>
                <c:pt idx="19">
                  <c:v>278.3</c:v>
                </c:pt>
                <c:pt idx="20">
                  <c:v>317.5</c:v>
                </c:pt>
                <c:pt idx="21">
                  <c:v>124.8</c:v>
                </c:pt>
                <c:pt idx="22">
                  <c:v>383</c:v>
                </c:pt>
                <c:pt idx="23">
                  <c:v>370.7</c:v>
                </c:pt>
                <c:pt idx="24">
                  <c:v>248.8</c:v>
                </c:pt>
                <c:pt idx="25">
                  <c:v>484.4</c:v>
                </c:pt>
                <c:pt idx="26">
                  <c:v>306.10000000000002</c:v>
                </c:pt>
                <c:pt idx="27">
                  <c:v>257.2</c:v>
                </c:pt>
                <c:pt idx="28">
                  <c:v>188.8</c:v>
                </c:pt>
                <c:pt idx="29">
                  <c:v>103.1</c:v>
                </c:pt>
                <c:pt idx="30">
                  <c:v>225.1</c:v>
                </c:pt>
                <c:pt idx="31">
                  <c:v>280.3</c:v>
                </c:pt>
                <c:pt idx="32">
                  <c:v>425.1</c:v>
                </c:pt>
                <c:pt idx="33">
                  <c:v>226.5</c:v>
                </c:pt>
                <c:pt idx="34">
                  <c:v>317.10000000000002</c:v>
                </c:pt>
                <c:pt idx="35">
                  <c:v>366.1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D-4853-9765-752256258E0D}"/>
            </c:ext>
          </c:extLst>
        </c:ser>
        <c:ser>
          <c:idx val="2"/>
          <c:order val="2"/>
          <c:tx>
            <c:strRef>
              <c:f>Dados!$D$5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Dados!$D$6:$D$41</c:f>
              <c:numCache>
                <c:formatCode>General</c:formatCode>
                <c:ptCount val="36"/>
                <c:pt idx="0">
                  <c:v>208.2</c:v>
                </c:pt>
                <c:pt idx="1">
                  <c:v>199.1</c:v>
                </c:pt>
                <c:pt idx="2">
                  <c:v>137.19999999999999</c:v>
                </c:pt>
                <c:pt idx="3">
                  <c:v>157.19999999999999</c:v>
                </c:pt>
                <c:pt idx="4">
                  <c:v>141.19999999999999</c:v>
                </c:pt>
                <c:pt idx="5">
                  <c:v>250.1</c:v>
                </c:pt>
                <c:pt idx="6">
                  <c:v>242.2</c:v>
                </c:pt>
                <c:pt idx="7">
                  <c:v>196.6</c:v>
                </c:pt>
                <c:pt idx="8">
                  <c:v>279.60000000000002</c:v>
                </c:pt>
                <c:pt idx="9">
                  <c:v>356.2</c:v>
                </c:pt>
                <c:pt idx="10">
                  <c:v>208.8</c:v>
                </c:pt>
                <c:pt idx="11">
                  <c:v>184</c:v>
                </c:pt>
                <c:pt idx="12">
                  <c:v>253.2</c:v>
                </c:pt>
                <c:pt idx="13">
                  <c:v>207.2</c:v>
                </c:pt>
                <c:pt idx="14">
                  <c:v>347.2</c:v>
                </c:pt>
                <c:pt idx="15">
                  <c:v>318.5</c:v>
                </c:pt>
                <c:pt idx="16">
                  <c:v>320.60000000000002</c:v>
                </c:pt>
                <c:pt idx="17">
                  <c:v>257.5</c:v>
                </c:pt>
                <c:pt idx="18">
                  <c:v>219.6</c:v>
                </c:pt>
                <c:pt idx="19">
                  <c:v>109.7</c:v>
                </c:pt>
                <c:pt idx="20">
                  <c:v>279.60000000000002</c:v>
                </c:pt>
                <c:pt idx="21">
                  <c:v>176.9</c:v>
                </c:pt>
                <c:pt idx="22">
                  <c:v>364.4</c:v>
                </c:pt>
                <c:pt idx="23">
                  <c:v>242.3</c:v>
                </c:pt>
                <c:pt idx="24">
                  <c:v>144.5</c:v>
                </c:pt>
                <c:pt idx="25">
                  <c:v>281.60000000000002</c:v>
                </c:pt>
                <c:pt idx="26">
                  <c:v>268.8</c:v>
                </c:pt>
                <c:pt idx="27">
                  <c:v>229.3</c:v>
                </c:pt>
                <c:pt idx="28">
                  <c:v>231.4</c:v>
                </c:pt>
                <c:pt idx="29">
                  <c:v>127.8</c:v>
                </c:pt>
                <c:pt idx="30">
                  <c:v>219</c:v>
                </c:pt>
                <c:pt idx="31">
                  <c:v>171.9</c:v>
                </c:pt>
                <c:pt idx="32">
                  <c:v>200.2</c:v>
                </c:pt>
                <c:pt idx="33">
                  <c:v>142.30000000000001</c:v>
                </c:pt>
                <c:pt idx="34">
                  <c:v>363.7</c:v>
                </c:pt>
                <c:pt idx="35">
                  <c:v>760.5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6D-4853-9765-752256258E0D}"/>
            </c:ext>
          </c:extLst>
        </c:ser>
        <c:ser>
          <c:idx val="3"/>
          <c:order val="3"/>
          <c:tx>
            <c:strRef>
              <c:f>Dados!$E$5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Dados!$E$6:$E$41</c:f>
              <c:numCache>
                <c:formatCode>General</c:formatCode>
                <c:ptCount val="36"/>
                <c:pt idx="0">
                  <c:v>67.2</c:v>
                </c:pt>
                <c:pt idx="1">
                  <c:v>140</c:v>
                </c:pt>
                <c:pt idx="2">
                  <c:v>28.8</c:v>
                </c:pt>
                <c:pt idx="3">
                  <c:v>97.2</c:v>
                </c:pt>
                <c:pt idx="4">
                  <c:v>85.6</c:v>
                </c:pt>
                <c:pt idx="5">
                  <c:v>110.6</c:v>
                </c:pt>
                <c:pt idx="6">
                  <c:v>168.4</c:v>
                </c:pt>
                <c:pt idx="7">
                  <c:v>233.4</c:v>
                </c:pt>
                <c:pt idx="8">
                  <c:v>137</c:v>
                </c:pt>
                <c:pt idx="9">
                  <c:v>158.80000000000001</c:v>
                </c:pt>
                <c:pt idx="10">
                  <c:v>106.2</c:v>
                </c:pt>
                <c:pt idx="11">
                  <c:v>203</c:v>
                </c:pt>
                <c:pt idx="12">
                  <c:v>161.80000000000001</c:v>
                </c:pt>
                <c:pt idx="13">
                  <c:v>161.80000000000001</c:v>
                </c:pt>
                <c:pt idx="14">
                  <c:v>161.19999999999999</c:v>
                </c:pt>
                <c:pt idx="15">
                  <c:v>49.2</c:v>
                </c:pt>
                <c:pt idx="16">
                  <c:v>61.6</c:v>
                </c:pt>
                <c:pt idx="17">
                  <c:v>131.6</c:v>
                </c:pt>
                <c:pt idx="18">
                  <c:v>140.69999999999999</c:v>
                </c:pt>
                <c:pt idx="19">
                  <c:v>77.900000000000006</c:v>
                </c:pt>
                <c:pt idx="20">
                  <c:v>131.19999999999999</c:v>
                </c:pt>
                <c:pt idx="21">
                  <c:v>40.200000000000003</c:v>
                </c:pt>
                <c:pt idx="22">
                  <c:v>117.7</c:v>
                </c:pt>
                <c:pt idx="23">
                  <c:v>71.599999999999994</c:v>
                </c:pt>
                <c:pt idx="24">
                  <c:v>26.9</c:v>
                </c:pt>
                <c:pt idx="25">
                  <c:v>131.5</c:v>
                </c:pt>
                <c:pt idx="26">
                  <c:v>155.69999999999999</c:v>
                </c:pt>
                <c:pt idx="27">
                  <c:v>63.3</c:v>
                </c:pt>
                <c:pt idx="28">
                  <c:v>265.10000000000002</c:v>
                </c:pt>
                <c:pt idx="29">
                  <c:v>174</c:v>
                </c:pt>
                <c:pt idx="30">
                  <c:v>79.099999999999994</c:v>
                </c:pt>
                <c:pt idx="31">
                  <c:v>152.6</c:v>
                </c:pt>
                <c:pt idx="32">
                  <c:v>178.2</c:v>
                </c:pt>
                <c:pt idx="33">
                  <c:v>56.7</c:v>
                </c:pt>
                <c:pt idx="34">
                  <c:v>314.60000000000002</c:v>
                </c:pt>
                <c:pt idx="3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D-4853-9765-752256258E0D}"/>
            </c:ext>
          </c:extLst>
        </c:ser>
        <c:ser>
          <c:idx val="4"/>
          <c:order val="4"/>
          <c:tx>
            <c:strRef>
              <c:f>Dados!$F$5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Dados!$F$6:$F$41</c:f>
              <c:numCache>
                <c:formatCode>General</c:formatCode>
                <c:ptCount val="36"/>
                <c:pt idx="0">
                  <c:v>225.2</c:v>
                </c:pt>
                <c:pt idx="1">
                  <c:v>44.8</c:v>
                </c:pt>
                <c:pt idx="2">
                  <c:v>32.799999999999997</c:v>
                </c:pt>
                <c:pt idx="3">
                  <c:v>197</c:v>
                </c:pt>
                <c:pt idx="4">
                  <c:v>32.4</c:v>
                </c:pt>
                <c:pt idx="5">
                  <c:v>84.2</c:v>
                </c:pt>
                <c:pt idx="6">
                  <c:v>143.19999999999999</c:v>
                </c:pt>
                <c:pt idx="7">
                  <c:v>355.6</c:v>
                </c:pt>
                <c:pt idx="8">
                  <c:v>80.2</c:v>
                </c:pt>
                <c:pt idx="9">
                  <c:v>65.2</c:v>
                </c:pt>
                <c:pt idx="10">
                  <c:v>43.4</c:v>
                </c:pt>
                <c:pt idx="11">
                  <c:v>258.2</c:v>
                </c:pt>
                <c:pt idx="12">
                  <c:v>278</c:v>
                </c:pt>
                <c:pt idx="13">
                  <c:v>143.6</c:v>
                </c:pt>
                <c:pt idx="14">
                  <c:v>96</c:v>
                </c:pt>
                <c:pt idx="15">
                  <c:v>54.4</c:v>
                </c:pt>
                <c:pt idx="16">
                  <c:v>328.5</c:v>
                </c:pt>
                <c:pt idx="17">
                  <c:v>145.4</c:v>
                </c:pt>
                <c:pt idx="18">
                  <c:v>154.1</c:v>
                </c:pt>
                <c:pt idx="19">
                  <c:v>50.7</c:v>
                </c:pt>
                <c:pt idx="20">
                  <c:v>21</c:v>
                </c:pt>
                <c:pt idx="21">
                  <c:v>64.3</c:v>
                </c:pt>
                <c:pt idx="22">
                  <c:v>49.6</c:v>
                </c:pt>
                <c:pt idx="23">
                  <c:v>100.5</c:v>
                </c:pt>
                <c:pt idx="24">
                  <c:v>28</c:v>
                </c:pt>
                <c:pt idx="25">
                  <c:v>177.8</c:v>
                </c:pt>
                <c:pt idx="26">
                  <c:v>181.8</c:v>
                </c:pt>
                <c:pt idx="27">
                  <c:v>60.8</c:v>
                </c:pt>
                <c:pt idx="28">
                  <c:v>154.5</c:v>
                </c:pt>
                <c:pt idx="29">
                  <c:v>112.2</c:v>
                </c:pt>
                <c:pt idx="30">
                  <c:v>34.9</c:v>
                </c:pt>
                <c:pt idx="31">
                  <c:v>185.1</c:v>
                </c:pt>
                <c:pt idx="32">
                  <c:v>80.099999999999994</c:v>
                </c:pt>
                <c:pt idx="33">
                  <c:v>57.3</c:v>
                </c:pt>
                <c:pt idx="34">
                  <c:v>104.5</c:v>
                </c:pt>
                <c:pt idx="35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6D-4853-9765-752256258E0D}"/>
            </c:ext>
          </c:extLst>
        </c:ser>
        <c:ser>
          <c:idx val="5"/>
          <c:order val="5"/>
          <c:tx>
            <c:strRef>
              <c:f>Dados!$G$5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Dados!$G$6:$G$41</c:f>
              <c:numCache>
                <c:formatCode>General</c:formatCode>
                <c:ptCount val="36"/>
                <c:pt idx="0">
                  <c:v>92.6</c:v>
                </c:pt>
                <c:pt idx="1">
                  <c:v>63.8</c:v>
                </c:pt>
                <c:pt idx="2">
                  <c:v>50.2</c:v>
                </c:pt>
                <c:pt idx="3">
                  <c:v>37.200000000000003</c:v>
                </c:pt>
                <c:pt idx="4">
                  <c:v>73.8</c:v>
                </c:pt>
                <c:pt idx="5">
                  <c:v>22.8</c:v>
                </c:pt>
                <c:pt idx="6">
                  <c:v>239.8</c:v>
                </c:pt>
                <c:pt idx="7">
                  <c:v>242.2</c:v>
                </c:pt>
                <c:pt idx="8">
                  <c:v>149.80000000000001</c:v>
                </c:pt>
                <c:pt idx="9">
                  <c:v>51.6</c:v>
                </c:pt>
                <c:pt idx="10">
                  <c:v>7</c:v>
                </c:pt>
                <c:pt idx="11">
                  <c:v>152.80000000000001</c:v>
                </c:pt>
                <c:pt idx="12">
                  <c:v>71.2</c:v>
                </c:pt>
                <c:pt idx="13">
                  <c:v>57.8</c:v>
                </c:pt>
                <c:pt idx="14">
                  <c:v>91.4</c:v>
                </c:pt>
                <c:pt idx="15">
                  <c:v>177</c:v>
                </c:pt>
                <c:pt idx="16">
                  <c:v>57.4</c:v>
                </c:pt>
                <c:pt idx="17">
                  <c:v>89.1</c:v>
                </c:pt>
                <c:pt idx="18">
                  <c:v>78.900000000000006</c:v>
                </c:pt>
                <c:pt idx="19">
                  <c:v>82.9</c:v>
                </c:pt>
                <c:pt idx="20">
                  <c:v>149.5</c:v>
                </c:pt>
                <c:pt idx="21">
                  <c:v>154.19999999999999</c:v>
                </c:pt>
                <c:pt idx="22">
                  <c:v>114.2</c:v>
                </c:pt>
                <c:pt idx="23">
                  <c:v>77.7</c:v>
                </c:pt>
                <c:pt idx="24">
                  <c:v>155</c:v>
                </c:pt>
                <c:pt idx="25">
                  <c:v>145.80000000000001</c:v>
                </c:pt>
                <c:pt idx="26">
                  <c:v>69.8</c:v>
                </c:pt>
                <c:pt idx="27">
                  <c:v>127.3</c:v>
                </c:pt>
                <c:pt idx="28">
                  <c:v>22.1</c:v>
                </c:pt>
                <c:pt idx="29">
                  <c:v>97.6</c:v>
                </c:pt>
                <c:pt idx="30">
                  <c:v>34.5</c:v>
                </c:pt>
                <c:pt idx="31">
                  <c:v>15.2</c:v>
                </c:pt>
                <c:pt idx="32">
                  <c:v>141.19999999999999</c:v>
                </c:pt>
                <c:pt idx="33">
                  <c:v>88.2</c:v>
                </c:pt>
                <c:pt idx="34">
                  <c:v>105.2</c:v>
                </c:pt>
                <c:pt idx="35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6D-4853-9765-752256258E0D}"/>
            </c:ext>
          </c:extLst>
        </c:ser>
        <c:ser>
          <c:idx val="6"/>
          <c:order val="6"/>
          <c:tx>
            <c:strRef>
              <c:f>Dados!$H$5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Dados!$H$6:$H$41</c:f>
              <c:numCache>
                <c:formatCode>General</c:formatCode>
                <c:ptCount val="36"/>
                <c:pt idx="0">
                  <c:v>111.8</c:v>
                </c:pt>
                <c:pt idx="1">
                  <c:v>43.8</c:v>
                </c:pt>
                <c:pt idx="2">
                  <c:v>49.7</c:v>
                </c:pt>
                <c:pt idx="3">
                  <c:v>45.2</c:v>
                </c:pt>
                <c:pt idx="4">
                  <c:v>259.39999999999998</c:v>
                </c:pt>
                <c:pt idx="5">
                  <c:v>114.6</c:v>
                </c:pt>
                <c:pt idx="6">
                  <c:v>88.2</c:v>
                </c:pt>
                <c:pt idx="7">
                  <c:v>280</c:v>
                </c:pt>
                <c:pt idx="8">
                  <c:v>62</c:v>
                </c:pt>
                <c:pt idx="9">
                  <c:v>15.8</c:v>
                </c:pt>
                <c:pt idx="10">
                  <c:v>63.8</c:v>
                </c:pt>
                <c:pt idx="11">
                  <c:v>17.8</c:v>
                </c:pt>
                <c:pt idx="12">
                  <c:v>24.4</c:v>
                </c:pt>
                <c:pt idx="13">
                  <c:v>152.19999999999999</c:v>
                </c:pt>
                <c:pt idx="14">
                  <c:v>262.8</c:v>
                </c:pt>
                <c:pt idx="15">
                  <c:v>12.4</c:v>
                </c:pt>
                <c:pt idx="16">
                  <c:v>264.7</c:v>
                </c:pt>
                <c:pt idx="17">
                  <c:v>142.9</c:v>
                </c:pt>
                <c:pt idx="18">
                  <c:v>112.3</c:v>
                </c:pt>
                <c:pt idx="19">
                  <c:v>152.6</c:v>
                </c:pt>
                <c:pt idx="20">
                  <c:v>93.7</c:v>
                </c:pt>
                <c:pt idx="21">
                  <c:v>47</c:v>
                </c:pt>
                <c:pt idx="22">
                  <c:v>170.2</c:v>
                </c:pt>
                <c:pt idx="23">
                  <c:v>240.1</c:v>
                </c:pt>
                <c:pt idx="24">
                  <c:v>53.1</c:v>
                </c:pt>
                <c:pt idx="25">
                  <c:v>318.2</c:v>
                </c:pt>
                <c:pt idx="26">
                  <c:v>61.9</c:v>
                </c:pt>
                <c:pt idx="27">
                  <c:v>171.9</c:v>
                </c:pt>
                <c:pt idx="28">
                  <c:v>156.1</c:v>
                </c:pt>
                <c:pt idx="29">
                  <c:v>123.1</c:v>
                </c:pt>
                <c:pt idx="30">
                  <c:v>59</c:v>
                </c:pt>
                <c:pt idx="31">
                  <c:v>117.4</c:v>
                </c:pt>
                <c:pt idx="32">
                  <c:v>19.600000000000001</c:v>
                </c:pt>
                <c:pt idx="33">
                  <c:v>264.7</c:v>
                </c:pt>
                <c:pt idx="34">
                  <c:v>174.9</c:v>
                </c:pt>
                <c:pt idx="35">
                  <c:v>151.19999999999999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6D-4853-9765-752256258E0D}"/>
            </c:ext>
          </c:extLst>
        </c:ser>
        <c:ser>
          <c:idx val="7"/>
          <c:order val="7"/>
          <c:tx>
            <c:strRef>
              <c:f>Dados!$I$5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Dados!$I$6:$I$41</c:f>
              <c:numCache>
                <c:formatCode>General</c:formatCode>
                <c:ptCount val="36"/>
                <c:pt idx="0">
                  <c:v>121.2</c:v>
                </c:pt>
                <c:pt idx="1">
                  <c:v>78.8</c:v>
                </c:pt>
                <c:pt idx="2">
                  <c:v>141</c:v>
                </c:pt>
                <c:pt idx="3">
                  <c:v>58.2</c:v>
                </c:pt>
                <c:pt idx="4">
                  <c:v>168</c:v>
                </c:pt>
                <c:pt idx="5">
                  <c:v>76</c:v>
                </c:pt>
                <c:pt idx="6">
                  <c:v>87</c:v>
                </c:pt>
                <c:pt idx="7">
                  <c:v>31.6</c:v>
                </c:pt>
                <c:pt idx="8">
                  <c:v>233.8</c:v>
                </c:pt>
                <c:pt idx="9">
                  <c:v>3.4</c:v>
                </c:pt>
                <c:pt idx="10">
                  <c:v>83.2</c:v>
                </c:pt>
                <c:pt idx="11">
                  <c:v>56.3</c:v>
                </c:pt>
                <c:pt idx="12">
                  <c:v>8.1999999999999993</c:v>
                </c:pt>
                <c:pt idx="13">
                  <c:v>21.8</c:v>
                </c:pt>
                <c:pt idx="14">
                  <c:v>144.4</c:v>
                </c:pt>
                <c:pt idx="15">
                  <c:v>31.3</c:v>
                </c:pt>
                <c:pt idx="16">
                  <c:v>165.9</c:v>
                </c:pt>
                <c:pt idx="17">
                  <c:v>59.9</c:v>
                </c:pt>
                <c:pt idx="18">
                  <c:v>20.5</c:v>
                </c:pt>
                <c:pt idx="19">
                  <c:v>70.599999999999994</c:v>
                </c:pt>
                <c:pt idx="20">
                  <c:v>74.099999999999994</c:v>
                </c:pt>
                <c:pt idx="21">
                  <c:v>118.5</c:v>
                </c:pt>
                <c:pt idx="22">
                  <c:v>238.1</c:v>
                </c:pt>
                <c:pt idx="23">
                  <c:v>25.8</c:v>
                </c:pt>
                <c:pt idx="24">
                  <c:v>120</c:v>
                </c:pt>
                <c:pt idx="25">
                  <c:v>58.1</c:v>
                </c:pt>
                <c:pt idx="26">
                  <c:v>116.8</c:v>
                </c:pt>
                <c:pt idx="27">
                  <c:v>33.9</c:v>
                </c:pt>
                <c:pt idx="28">
                  <c:v>42.2</c:v>
                </c:pt>
                <c:pt idx="29">
                  <c:v>110.1</c:v>
                </c:pt>
                <c:pt idx="30">
                  <c:v>56</c:v>
                </c:pt>
                <c:pt idx="31">
                  <c:v>39</c:v>
                </c:pt>
                <c:pt idx="32">
                  <c:v>142.6</c:v>
                </c:pt>
                <c:pt idx="33">
                  <c:v>70.400000000000006</c:v>
                </c:pt>
                <c:pt idx="34">
                  <c:v>57.3</c:v>
                </c:pt>
                <c:pt idx="35">
                  <c:v>265.89999999999998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6D-4853-9765-752256258E0D}"/>
            </c:ext>
          </c:extLst>
        </c:ser>
        <c:ser>
          <c:idx val="8"/>
          <c:order val="8"/>
          <c:tx>
            <c:strRef>
              <c:f>Dados!$J$5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Dados!$J$6:$J$41</c:f>
              <c:numCache>
                <c:formatCode>General</c:formatCode>
                <c:ptCount val="36"/>
                <c:pt idx="0">
                  <c:v>123.6</c:v>
                </c:pt>
                <c:pt idx="1">
                  <c:v>111.2</c:v>
                </c:pt>
                <c:pt idx="2">
                  <c:v>114</c:v>
                </c:pt>
                <c:pt idx="3">
                  <c:v>188.2</c:v>
                </c:pt>
                <c:pt idx="4">
                  <c:v>187.4</c:v>
                </c:pt>
                <c:pt idx="5">
                  <c:v>76.8</c:v>
                </c:pt>
                <c:pt idx="6">
                  <c:v>34.4</c:v>
                </c:pt>
                <c:pt idx="7">
                  <c:v>212.6</c:v>
                </c:pt>
                <c:pt idx="8">
                  <c:v>93.4</c:v>
                </c:pt>
                <c:pt idx="9">
                  <c:v>188.8</c:v>
                </c:pt>
                <c:pt idx="10">
                  <c:v>128.4</c:v>
                </c:pt>
                <c:pt idx="11">
                  <c:v>129</c:v>
                </c:pt>
                <c:pt idx="12">
                  <c:v>148</c:v>
                </c:pt>
                <c:pt idx="13">
                  <c:v>201.8</c:v>
                </c:pt>
                <c:pt idx="14">
                  <c:v>134.80000000000001</c:v>
                </c:pt>
                <c:pt idx="15">
                  <c:v>66.8</c:v>
                </c:pt>
                <c:pt idx="16">
                  <c:v>141.19999999999999</c:v>
                </c:pt>
                <c:pt idx="17">
                  <c:v>402.8</c:v>
                </c:pt>
                <c:pt idx="18">
                  <c:v>29</c:v>
                </c:pt>
                <c:pt idx="19">
                  <c:v>165.4</c:v>
                </c:pt>
                <c:pt idx="20">
                  <c:v>219.3</c:v>
                </c:pt>
                <c:pt idx="21">
                  <c:v>173.4</c:v>
                </c:pt>
                <c:pt idx="22">
                  <c:v>335.4</c:v>
                </c:pt>
                <c:pt idx="23">
                  <c:v>148.19999999999999</c:v>
                </c:pt>
                <c:pt idx="24">
                  <c:v>223.2</c:v>
                </c:pt>
                <c:pt idx="25">
                  <c:v>143.80000000000001</c:v>
                </c:pt>
                <c:pt idx="26">
                  <c:v>154.4</c:v>
                </c:pt>
                <c:pt idx="27">
                  <c:v>339.3</c:v>
                </c:pt>
                <c:pt idx="28">
                  <c:v>99.6</c:v>
                </c:pt>
                <c:pt idx="29">
                  <c:v>348</c:v>
                </c:pt>
                <c:pt idx="30">
                  <c:v>207.5</c:v>
                </c:pt>
                <c:pt idx="31">
                  <c:v>104.4</c:v>
                </c:pt>
                <c:pt idx="32">
                  <c:v>125.5</c:v>
                </c:pt>
                <c:pt idx="33">
                  <c:v>350.1</c:v>
                </c:pt>
                <c:pt idx="34">
                  <c:v>118.8</c:v>
                </c:pt>
                <c:pt idx="35">
                  <c:v>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6D-4853-9765-752256258E0D}"/>
            </c:ext>
          </c:extLst>
        </c:ser>
        <c:ser>
          <c:idx val="9"/>
          <c:order val="9"/>
          <c:tx>
            <c:strRef>
              <c:f>Dados!$K$5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Dados!$K$6:$K$41</c:f>
              <c:numCache>
                <c:formatCode>General</c:formatCode>
                <c:ptCount val="36"/>
                <c:pt idx="0">
                  <c:v>112.4</c:v>
                </c:pt>
                <c:pt idx="1">
                  <c:v>243.2</c:v>
                </c:pt>
                <c:pt idx="2">
                  <c:v>96.4</c:v>
                </c:pt>
                <c:pt idx="3">
                  <c:v>259.8</c:v>
                </c:pt>
                <c:pt idx="4">
                  <c:v>243.8</c:v>
                </c:pt>
                <c:pt idx="5">
                  <c:v>249.8</c:v>
                </c:pt>
                <c:pt idx="6">
                  <c:v>241.2</c:v>
                </c:pt>
                <c:pt idx="7">
                  <c:v>153.4</c:v>
                </c:pt>
                <c:pt idx="8">
                  <c:v>63.4</c:v>
                </c:pt>
                <c:pt idx="9">
                  <c:v>120.6</c:v>
                </c:pt>
                <c:pt idx="10">
                  <c:v>148.80000000000001</c:v>
                </c:pt>
                <c:pt idx="11">
                  <c:v>196.6</c:v>
                </c:pt>
                <c:pt idx="12">
                  <c:v>184.6</c:v>
                </c:pt>
                <c:pt idx="13">
                  <c:v>33.6</c:v>
                </c:pt>
                <c:pt idx="14">
                  <c:v>133.19999999999999</c:v>
                </c:pt>
                <c:pt idx="15">
                  <c:v>199.2</c:v>
                </c:pt>
                <c:pt idx="16">
                  <c:v>107</c:v>
                </c:pt>
                <c:pt idx="17">
                  <c:v>106.7</c:v>
                </c:pt>
                <c:pt idx="18">
                  <c:v>169.9</c:v>
                </c:pt>
                <c:pt idx="19">
                  <c:v>152.69999999999999</c:v>
                </c:pt>
                <c:pt idx="20">
                  <c:v>158.1</c:v>
                </c:pt>
                <c:pt idx="21">
                  <c:v>347.8</c:v>
                </c:pt>
                <c:pt idx="22">
                  <c:v>252</c:v>
                </c:pt>
                <c:pt idx="23">
                  <c:v>180.1</c:v>
                </c:pt>
                <c:pt idx="24">
                  <c:v>156.69999999999999</c:v>
                </c:pt>
                <c:pt idx="25">
                  <c:v>237.1</c:v>
                </c:pt>
                <c:pt idx="26">
                  <c:v>157.4</c:v>
                </c:pt>
                <c:pt idx="27">
                  <c:v>119.8</c:v>
                </c:pt>
                <c:pt idx="28">
                  <c:v>174.1</c:v>
                </c:pt>
                <c:pt idx="29">
                  <c:v>142.4</c:v>
                </c:pt>
                <c:pt idx="30">
                  <c:v>107.1</c:v>
                </c:pt>
                <c:pt idx="31">
                  <c:v>151.30000000000001</c:v>
                </c:pt>
                <c:pt idx="32">
                  <c:v>389.5</c:v>
                </c:pt>
                <c:pt idx="33">
                  <c:v>152</c:v>
                </c:pt>
                <c:pt idx="34">
                  <c:v>177.8</c:v>
                </c:pt>
                <c:pt idx="35">
                  <c:v>237.1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D-4853-9765-752256258E0D}"/>
            </c:ext>
          </c:extLst>
        </c:ser>
        <c:ser>
          <c:idx val="10"/>
          <c:order val="10"/>
          <c:tx>
            <c:strRef>
              <c:f>Dados!$L$5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Dados!$L$6:$L$41</c:f>
              <c:numCache>
                <c:formatCode>General</c:formatCode>
                <c:ptCount val="36"/>
                <c:pt idx="0">
                  <c:v>118.4</c:v>
                </c:pt>
                <c:pt idx="1">
                  <c:v>141.4</c:v>
                </c:pt>
                <c:pt idx="2">
                  <c:v>262.3</c:v>
                </c:pt>
                <c:pt idx="3">
                  <c:v>143.19999999999999</c:v>
                </c:pt>
                <c:pt idx="4">
                  <c:v>39.200000000000003</c:v>
                </c:pt>
                <c:pt idx="5">
                  <c:v>157.4</c:v>
                </c:pt>
                <c:pt idx="6">
                  <c:v>254.4</c:v>
                </c:pt>
                <c:pt idx="7">
                  <c:v>124.6</c:v>
                </c:pt>
                <c:pt idx="8">
                  <c:v>334</c:v>
                </c:pt>
                <c:pt idx="9">
                  <c:v>144.19999999999999</c:v>
                </c:pt>
                <c:pt idx="10">
                  <c:v>182.2</c:v>
                </c:pt>
                <c:pt idx="11">
                  <c:v>63.4</c:v>
                </c:pt>
                <c:pt idx="12">
                  <c:v>40.299999999999997</c:v>
                </c:pt>
                <c:pt idx="13">
                  <c:v>73.400000000000006</c:v>
                </c:pt>
                <c:pt idx="14">
                  <c:v>237.8</c:v>
                </c:pt>
                <c:pt idx="15">
                  <c:v>240.8</c:v>
                </c:pt>
                <c:pt idx="16">
                  <c:v>165.1</c:v>
                </c:pt>
                <c:pt idx="17">
                  <c:v>132.1</c:v>
                </c:pt>
                <c:pt idx="18">
                  <c:v>352.6</c:v>
                </c:pt>
                <c:pt idx="19">
                  <c:v>218.1</c:v>
                </c:pt>
                <c:pt idx="20">
                  <c:v>193.2</c:v>
                </c:pt>
                <c:pt idx="21">
                  <c:v>228.2</c:v>
                </c:pt>
                <c:pt idx="22">
                  <c:v>70</c:v>
                </c:pt>
                <c:pt idx="23">
                  <c:v>161.80000000000001</c:v>
                </c:pt>
                <c:pt idx="24">
                  <c:v>138.5</c:v>
                </c:pt>
                <c:pt idx="25">
                  <c:v>240.9</c:v>
                </c:pt>
                <c:pt idx="26">
                  <c:v>134.1</c:v>
                </c:pt>
                <c:pt idx="27">
                  <c:v>164.4</c:v>
                </c:pt>
                <c:pt idx="28">
                  <c:v>159.19999999999999</c:v>
                </c:pt>
                <c:pt idx="29">
                  <c:v>206.7</c:v>
                </c:pt>
                <c:pt idx="30">
                  <c:v>400.7</c:v>
                </c:pt>
                <c:pt idx="31">
                  <c:v>201.8</c:v>
                </c:pt>
                <c:pt idx="32">
                  <c:v>390.2</c:v>
                </c:pt>
                <c:pt idx="33">
                  <c:v>270.5</c:v>
                </c:pt>
                <c:pt idx="34">
                  <c:v>188.4</c:v>
                </c:pt>
                <c:pt idx="35">
                  <c:v>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6D-4853-9765-752256258E0D}"/>
            </c:ext>
          </c:extLst>
        </c:ser>
        <c:ser>
          <c:idx val="11"/>
          <c:order val="11"/>
          <c:tx>
            <c:strRef>
              <c:f>Dados!$M$5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Dados!$M$6:$M$41</c:f>
              <c:numCache>
                <c:formatCode>General</c:formatCode>
                <c:ptCount val="36"/>
                <c:pt idx="0">
                  <c:v>145.6</c:v>
                </c:pt>
                <c:pt idx="1">
                  <c:v>185.2</c:v>
                </c:pt>
                <c:pt idx="2">
                  <c:v>164</c:v>
                </c:pt>
                <c:pt idx="3">
                  <c:v>170.8</c:v>
                </c:pt>
                <c:pt idx="4">
                  <c:v>531.4</c:v>
                </c:pt>
                <c:pt idx="5">
                  <c:v>253.8</c:v>
                </c:pt>
                <c:pt idx="6">
                  <c:v>226</c:v>
                </c:pt>
                <c:pt idx="7">
                  <c:v>169</c:v>
                </c:pt>
                <c:pt idx="8">
                  <c:v>212.4</c:v>
                </c:pt>
                <c:pt idx="9">
                  <c:v>60.6</c:v>
                </c:pt>
                <c:pt idx="10">
                  <c:v>314.39999999999998</c:v>
                </c:pt>
                <c:pt idx="11">
                  <c:v>156.19999999999999</c:v>
                </c:pt>
                <c:pt idx="12">
                  <c:v>184.6</c:v>
                </c:pt>
                <c:pt idx="13">
                  <c:v>265</c:v>
                </c:pt>
                <c:pt idx="14">
                  <c:v>75.5</c:v>
                </c:pt>
                <c:pt idx="15">
                  <c:v>290.8</c:v>
                </c:pt>
                <c:pt idx="16">
                  <c:v>87.3</c:v>
                </c:pt>
                <c:pt idx="17">
                  <c:v>270.8</c:v>
                </c:pt>
                <c:pt idx="18">
                  <c:v>224.7</c:v>
                </c:pt>
                <c:pt idx="19">
                  <c:v>381</c:v>
                </c:pt>
                <c:pt idx="20">
                  <c:v>455.9</c:v>
                </c:pt>
                <c:pt idx="21">
                  <c:v>175.9</c:v>
                </c:pt>
                <c:pt idx="22">
                  <c:v>259.5</c:v>
                </c:pt>
                <c:pt idx="23">
                  <c:v>201.6</c:v>
                </c:pt>
                <c:pt idx="24">
                  <c:v>267.8</c:v>
                </c:pt>
                <c:pt idx="25">
                  <c:v>290</c:v>
                </c:pt>
                <c:pt idx="26">
                  <c:v>328.4</c:v>
                </c:pt>
                <c:pt idx="27">
                  <c:v>195.1</c:v>
                </c:pt>
                <c:pt idx="28">
                  <c:v>260.39999999999998</c:v>
                </c:pt>
                <c:pt idx="29">
                  <c:v>153.1</c:v>
                </c:pt>
                <c:pt idx="30">
                  <c:v>326.60000000000002</c:v>
                </c:pt>
                <c:pt idx="31">
                  <c:v>295.2</c:v>
                </c:pt>
                <c:pt idx="32">
                  <c:v>108.8</c:v>
                </c:pt>
                <c:pt idx="33">
                  <c:v>308.10000000000002</c:v>
                </c:pt>
                <c:pt idx="34">
                  <c:v>335.9</c:v>
                </c:pt>
                <c:pt idx="35">
                  <c:v>163.6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6D-4853-9765-752256258E0D}"/>
            </c:ext>
          </c:extLst>
        </c:ser>
        <c:bandFmts>
          <c:bandFmt>
            <c:idx val="0"/>
            <c:spPr>
              <a:solidFill>
                <a:srgbClr val="FFC0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"/>
            <c:spPr>
              <a:solidFill>
                <a:srgbClr val="FFFF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2"/>
            <c:spPr>
              <a:solidFill>
                <a:srgbClr val="92D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3"/>
            <c:spPr>
              <a:solidFill>
                <a:srgbClr val="00B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4"/>
            <c:spPr>
              <a:solidFill>
                <a:srgbClr val="00B0F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5"/>
            <c:spPr>
              <a:solidFill>
                <a:schemeClr val="accent1">
                  <a:lumMod val="75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396757584"/>
        <c:axId val="396756928"/>
        <c:axId val="393218960"/>
      </c:surfaceChart>
      <c:catAx>
        <c:axId val="3967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  <c:auto val="1"/>
        <c:lblAlgn val="ctr"/>
        <c:lblOffset val="100"/>
        <c:tickLblSkip val="1"/>
        <c:noMultiLvlLbl val="0"/>
      </c:catAx>
      <c:valAx>
        <c:axId val="3967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7584"/>
        <c:crosses val="autoZero"/>
        <c:crossBetween val="midCat"/>
        <c:majorUnit val="120"/>
      </c:valAx>
      <c:serAx>
        <c:axId val="3932189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Variabilidade</a:t>
            </a:r>
            <a:r>
              <a:rPr lang="pt-BR" baseline="0"/>
              <a:t> Interanual das Chuvas Mensais em Morretes </a:t>
            </a:r>
            <a:endParaRPr lang="pt-BR"/>
          </a:p>
        </c:rich>
      </c:tx>
      <c:layout>
        <c:manualLayout>
          <c:xMode val="edge"/>
          <c:yMode val="edge"/>
          <c:x val="0.20014545454545454"/>
          <c:y val="2.431610942249240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1"/>
          <c:order val="0"/>
          <c:tx>
            <c:strRef>
              <c:f>desv_relativo!$B$5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desv_relativo!$B$6:$B$41</c:f>
              <c:numCache>
                <c:formatCode>0.00</c:formatCode>
                <c:ptCount val="36"/>
                <c:pt idx="0">
                  <c:v>34.718401508716447</c:v>
                </c:pt>
                <c:pt idx="1">
                  <c:v>16.090117751576155</c:v>
                </c:pt>
                <c:pt idx="2">
                  <c:v>-60.442951660289424</c:v>
                </c:pt>
                <c:pt idx="3">
                  <c:v>-34.576569696308468</c:v>
                </c:pt>
                <c:pt idx="4">
                  <c:v>3.9705114517499394</c:v>
                </c:pt>
                <c:pt idx="5">
                  <c:v>45.659712751615139</c:v>
                </c:pt>
                <c:pt idx="6">
                  <c:v>-71.10371646106249</c:v>
                </c:pt>
                <c:pt idx="7">
                  <c:v>-10.225138519805778</c:v>
                </c:pt>
                <c:pt idx="8">
                  <c:v>-37.662580559690142</c:v>
                </c:pt>
                <c:pt idx="9">
                  <c:v>-52.08266768494633</c:v>
                </c:pt>
                <c:pt idx="10">
                  <c:v>1.9505770684455568</c:v>
                </c:pt>
                <c:pt idx="11">
                  <c:v>-10.730122115631874</c:v>
                </c:pt>
                <c:pt idx="12">
                  <c:v>0.54784485781752201</c:v>
                </c:pt>
                <c:pt idx="13">
                  <c:v>85.553416821876425</c:v>
                </c:pt>
                <c:pt idx="14">
                  <c:v>9.6094949384746293</c:v>
                </c:pt>
                <c:pt idx="15">
                  <c:v>-58.9560555170237</c:v>
                </c:pt>
                <c:pt idx="16">
                  <c:v>-58.479126565410176</c:v>
                </c:pt>
                <c:pt idx="17">
                  <c:v>18.923636817044777</c:v>
                </c:pt>
                <c:pt idx="18">
                  <c:v>-10.81428604826956</c:v>
                </c:pt>
                <c:pt idx="19">
                  <c:v>50.821767286726299</c:v>
                </c:pt>
                <c:pt idx="20">
                  <c:v>-4.9508654078443648</c:v>
                </c:pt>
                <c:pt idx="21">
                  <c:v>39.207144582726158</c:v>
                </c:pt>
                <c:pt idx="22">
                  <c:v>46.641625299054766</c:v>
                </c:pt>
                <c:pt idx="23">
                  <c:v>52.000062343653831</c:v>
                </c:pt>
                <c:pt idx="24">
                  <c:v>-47.032831726685401</c:v>
                </c:pt>
                <c:pt idx="25">
                  <c:v>-15.190810545429018</c:v>
                </c:pt>
                <c:pt idx="26">
                  <c:v>9.3289484963490228</c:v>
                </c:pt>
                <c:pt idx="27">
                  <c:v>-10.702067471419307</c:v>
                </c:pt>
                <c:pt idx="28">
                  <c:v>25.320095697508616</c:v>
                </c:pt>
                <c:pt idx="29">
                  <c:v>-13.479477248462826</c:v>
                </c:pt>
                <c:pt idx="30">
                  <c:v>-46.16313775609602</c:v>
                </c:pt>
                <c:pt idx="31">
                  <c:v>9.8339320921751181</c:v>
                </c:pt>
                <c:pt idx="32">
                  <c:v>19.653057566571363</c:v>
                </c:pt>
                <c:pt idx="33">
                  <c:v>11.881921119692052</c:v>
                </c:pt>
                <c:pt idx="34">
                  <c:v>39.599909601702024</c:v>
                </c:pt>
                <c:pt idx="35">
                  <c:v>21.280226930899886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2-4952-865B-CC126524E80A}"/>
            </c:ext>
          </c:extLst>
        </c:ser>
        <c:ser>
          <c:idx val="2"/>
          <c:order val="1"/>
          <c:tx>
            <c:strRef>
              <c:f>desv_relativo!$C$5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desv_relativo!$C$6:$C$41</c:f>
              <c:numCache>
                <c:formatCode>0.00</c:formatCode>
                <c:ptCount val="36"/>
                <c:pt idx="0">
                  <c:v>-3.1464696033716422</c:v>
                </c:pt>
                <c:pt idx="1">
                  <c:v>24.011315743894666</c:v>
                </c:pt>
                <c:pt idx="2">
                  <c:v>-53.790196870850423</c:v>
                </c:pt>
                <c:pt idx="3">
                  <c:v>3.7122567981063153</c:v>
                </c:pt>
                <c:pt idx="4">
                  <c:v>3.6429767334449257</c:v>
                </c:pt>
                <c:pt idx="5">
                  <c:v>-9.8666358755268391</c:v>
                </c:pt>
                <c:pt idx="6">
                  <c:v>3.1580162808151777</c:v>
                </c:pt>
                <c:pt idx="7">
                  <c:v>32.532763697246097</c:v>
                </c:pt>
                <c:pt idx="8">
                  <c:v>-41.66618555510653</c:v>
                </c:pt>
                <c:pt idx="9">
                  <c:v>5.2364182206569874</c:v>
                </c:pt>
                <c:pt idx="10">
                  <c:v>25.535477166445322</c:v>
                </c:pt>
                <c:pt idx="11">
                  <c:v>-15.478321113099723</c:v>
                </c:pt>
                <c:pt idx="12">
                  <c:v>-34.114658507014624</c:v>
                </c:pt>
                <c:pt idx="13">
                  <c:v>10.501703134922902</c:v>
                </c:pt>
                <c:pt idx="14">
                  <c:v>-39.587783615264719</c:v>
                </c:pt>
                <c:pt idx="15">
                  <c:v>-23.064488193522333</c:v>
                </c:pt>
                <c:pt idx="16">
                  <c:v>7.5919404191443762</c:v>
                </c:pt>
                <c:pt idx="17">
                  <c:v>52.277582125743294</c:v>
                </c:pt>
                <c:pt idx="18">
                  <c:v>54.148143871600915</c:v>
                </c:pt>
                <c:pt idx="19">
                  <c:v>-3.5967900236707049</c:v>
                </c:pt>
                <c:pt idx="20">
                  <c:v>9.9821026499624494</c:v>
                </c:pt>
                <c:pt idx="21">
                  <c:v>-56.769239651290349</c:v>
                </c:pt>
                <c:pt idx="22">
                  <c:v>32.67132382656888</c:v>
                </c:pt>
                <c:pt idx="23">
                  <c:v>28.41059984989316</c:v>
                </c:pt>
                <c:pt idx="24">
                  <c:v>-13.815599561226271</c:v>
                </c:pt>
                <c:pt idx="25">
                  <c:v>67.796316609895456</c:v>
                </c:pt>
                <c:pt idx="26">
                  <c:v>6.0331389642630189</c:v>
                </c:pt>
                <c:pt idx="27">
                  <c:v>-10.905836845447745</c:v>
                </c:pt>
                <c:pt idx="28">
                  <c:v>-34.599618959644367</c:v>
                </c:pt>
                <c:pt idx="29">
                  <c:v>-64.286126667051562</c:v>
                </c:pt>
                <c:pt idx="30">
                  <c:v>-22.025287223601428</c:v>
                </c:pt>
                <c:pt idx="31">
                  <c:v>-2.9039893770567682</c:v>
                </c:pt>
                <c:pt idx="32">
                  <c:v>47.254777437792249</c:v>
                </c:pt>
                <c:pt idx="33">
                  <c:v>-21.540326770971671</c:v>
                </c:pt>
                <c:pt idx="34">
                  <c:v>9.8435425206396712</c:v>
                </c:pt>
                <c:pt idx="35">
                  <c:v>26.81715836268112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2-4952-865B-CC126524E80A}"/>
            </c:ext>
          </c:extLst>
        </c:ser>
        <c:ser>
          <c:idx val="3"/>
          <c:order val="2"/>
          <c:tx>
            <c:strRef>
              <c:f>desv_relativo!$D$5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desv_relativo!$D$6:$D$41</c:f>
              <c:numCache>
                <c:formatCode>0.00</c:formatCode>
                <c:ptCount val="36"/>
                <c:pt idx="0">
                  <c:v>-14.808879189825065</c:v>
                </c:pt>
                <c:pt idx="1">
                  <c:v>-18.532410406792362</c:v>
                </c:pt>
                <c:pt idx="2">
                  <c:v>-43.860606267262249</c:v>
                </c:pt>
                <c:pt idx="3">
                  <c:v>-35.677021175026425</c:v>
                </c:pt>
                <c:pt idx="4">
                  <c:v>-42.223889248815084</c:v>
                </c:pt>
                <c:pt idx="5">
                  <c:v>2.3357315784089905</c:v>
                </c:pt>
                <c:pt idx="6">
                  <c:v>-0.89678453302416261</c:v>
                </c:pt>
                <c:pt idx="7">
                  <c:v>-19.555358543321841</c:v>
                </c:pt>
                <c:pt idx="8">
                  <c:v>14.406519589456844</c:v>
                </c:pt>
                <c:pt idx="9">
                  <c:v>45.749650492720036</c:v>
                </c:pt>
                <c:pt idx="10">
                  <c:v>-14.563371637057982</c:v>
                </c:pt>
                <c:pt idx="11">
                  <c:v>-24.711017151430408</c:v>
                </c:pt>
                <c:pt idx="12">
                  <c:v>3.6041872677055413</c:v>
                </c:pt>
                <c:pt idx="13">
                  <c:v>-15.218058444436856</c:v>
                </c:pt>
                <c:pt idx="14">
                  <c:v>42.067037201213914</c:v>
                </c:pt>
                <c:pt idx="15">
                  <c:v>30.323592593855516</c:v>
                </c:pt>
                <c:pt idx="16">
                  <c:v>31.182869028540289</c:v>
                </c:pt>
                <c:pt idx="17">
                  <c:v>5.3636580625362473</c:v>
                </c:pt>
                <c:pt idx="18">
                  <c:v>-10.144235687250642</c:v>
                </c:pt>
                <c:pt idx="19">
                  <c:v>-55.113035769086494</c:v>
                </c:pt>
                <c:pt idx="20">
                  <c:v>14.406519589456844</c:v>
                </c:pt>
                <c:pt idx="21">
                  <c:v>-27.616189859174124</c:v>
                </c:pt>
                <c:pt idx="22">
                  <c:v>49.104920380536726</c:v>
                </c:pt>
                <c:pt idx="23">
                  <c:v>-0.85586660756297428</c:v>
                </c:pt>
                <c:pt idx="24">
                  <c:v>-40.873597708596165</c:v>
                </c:pt>
                <c:pt idx="25">
                  <c:v>15.224878098680426</c:v>
                </c:pt>
                <c:pt idx="26">
                  <c:v>9.9873836396494937</c:v>
                </c:pt>
                <c:pt idx="27">
                  <c:v>-6.17519691751626</c:v>
                </c:pt>
                <c:pt idx="28">
                  <c:v>-5.3159204828315012</c:v>
                </c:pt>
                <c:pt idx="29">
                  <c:v>-47.706891260613077</c:v>
                </c:pt>
                <c:pt idx="30">
                  <c:v>-10.389743240017715</c:v>
                </c:pt>
                <c:pt idx="31">
                  <c:v>-29.662086132233078</c:v>
                </c:pt>
                <c:pt idx="32">
                  <c:v>-18.082313226719396</c:v>
                </c:pt>
                <c:pt idx="33">
                  <c:v>-41.773792068742097</c:v>
                </c:pt>
                <c:pt idx="34">
                  <c:v>48.818494902308473</c:v>
                </c:pt>
                <c:pt idx="35">
                  <c:v>211.18082313226725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2-4952-865B-CC126524E80A}"/>
            </c:ext>
          </c:extLst>
        </c:ser>
        <c:ser>
          <c:idx val="4"/>
          <c:order val="3"/>
          <c:tx>
            <c:strRef>
              <c:f>desv_relativo!$E$5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desv_relativo!$E$6:$E$41</c:f>
              <c:numCache>
                <c:formatCode>0.00</c:formatCode>
                <c:ptCount val="36"/>
                <c:pt idx="0">
                  <c:v>-46.870470417709818</c:v>
                </c:pt>
                <c:pt idx="1">
                  <c:v>10.68651996310453</c:v>
                </c:pt>
                <c:pt idx="2">
                  <c:v>-77.230201607589933</c:v>
                </c:pt>
                <c:pt idx="3">
                  <c:v>-23.151930425615998</c:v>
                </c:pt>
                <c:pt idx="4">
                  <c:v>-32.323099222558952</c:v>
                </c:pt>
                <c:pt idx="5">
                  <c:v>-12.557649229147426</c:v>
                </c:pt>
                <c:pt idx="6">
                  <c:v>33.140071155620028</c:v>
                </c:pt>
                <c:pt idx="7">
                  <c:v>84.530241138489984</c:v>
                </c:pt>
                <c:pt idx="8">
                  <c:v>8.3146659638951466</c:v>
                </c:pt>
                <c:pt idx="9">
                  <c:v>25.550138358150004</c:v>
                </c:pt>
                <c:pt idx="10">
                  <c:v>-16.036368427987849</c:v>
                </c:pt>
                <c:pt idx="11">
                  <c:v>60.49545394650157</c:v>
                </c:pt>
                <c:pt idx="12">
                  <c:v>27.921992357359386</c:v>
                </c:pt>
                <c:pt idx="13">
                  <c:v>27.921992357359386</c:v>
                </c:pt>
                <c:pt idx="14">
                  <c:v>27.447621557517493</c:v>
                </c:pt>
                <c:pt idx="15">
                  <c:v>-61.101594412966115</c:v>
                </c:pt>
                <c:pt idx="16">
                  <c:v>-51.297931216234012</c:v>
                </c:pt>
                <c:pt idx="17">
                  <c:v>4.0453287653182537</c:v>
                </c:pt>
                <c:pt idx="18">
                  <c:v>11.239952562920044</c:v>
                </c:pt>
                <c:pt idx="19">
                  <c:v>-38.410857820529685</c:v>
                </c:pt>
                <c:pt idx="20">
                  <c:v>3.7290815654236646</c:v>
                </c:pt>
                <c:pt idx="21">
                  <c:v>-68.217156410594271</c:v>
                </c:pt>
                <c:pt idx="22">
                  <c:v>-6.9442614310185471</c:v>
                </c:pt>
                <c:pt idx="23">
                  <c:v>-43.391751218869402</c:v>
                </c:pt>
                <c:pt idx="24">
                  <c:v>-78.732375807089198</c:v>
                </c:pt>
                <c:pt idx="25">
                  <c:v>3.9662669653446119</c:v>
                </c:pt>
                <c:pt idx="26">
                  <c:v>23.099222558966957</c:v>
                </c:pt>
                <c:pt idx="27">
                  <c:v>-49.953880616682028</c:v>
                </c:pt>
                <c:pt idx="28">
                  <c:v>109.59283173013581</c:v>
                </c:pt>
                <c:pt idx="29">
                  <c:v>37.567531954144201</c:v>
                </c:pt>
                <c:pt idx="30">
                  <c:v>-37.462116220845942</c:v>
                </c:pt>
                <c:pt idx="31">
                  <c:v>20.648306759783932</c:v>
                </c:pt>
                <c:pt idx="32">
                  <c:v>40.888127553037329</c:v>
                </c:pt>
                <c:pt idx="33">
                  <c:v>-55.171959414942663</c:v>
                </c:pt>
                <c:pt idx="34">
                  <c:v>148.72842271709061</c:v>
                </c:pt>
                <c:pt idx="35">
                  <c:v>-10.660166029779916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82-4952-865B-CC126524E80A}"/>
            </c:ext>
          </c:extLst>
        </c:ser>
        <c:ser>
          <c:idx val="5"/>
          <c:order val="4"/>
          <c:tx>
            <c:strRef>
              <c:f>desv_relativo!$F$5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desv_relativo!$F$6:$F$41</c:f>
              <c:numCache>
                <c:formatCode>0.00</c:formatCode>
                <c:ptCount val="36"/>
                <c:pt idx="0">
                  <c:v>90.144709993667476</c:v>
                </c:pt>
                <c:pt idx="1">
                  <c:v>-62.173698900016419</c:v>
                </c:pt>
                <c:pt idx="2">
                  <c:v>-72.305743837512026</c:v>
                </c:pt>
                <c:pt idx="3">
                  <c:v>66.33440439055282</c:v>
                </c:pt>
                <c:pt idx="4">
                  <c:v>-72.643478668761858</c:v>
                </c:pt>
                <c:pt idx="5">
                  <c:v>-28.906818021905849</c:v>
                </c:pt>
                <c:pt idx="6">
                  <c:v>20.909069587447522</c:v>
                </c:pt>
                <c:pt idx="7">
                  <c:v>200.24626498111971</c:v>
                </c:pt>
                <c:pt idx="8">
                  <c:v>-32.284166334404382</c:v>
                </c:pt>
                <c:pt idx="9">
                  <c:v>-44.949222506273891</c:v>
                </c:pt>
                <c:pt idx="10">
                  <c:v>-63.355770809390897</c:v>
                </c:pt>
                <c:pt idx="11">
                  <c:v>118.00783357178038</c:v>
                </c:pt>
                <c:pt idx="12">
                  <c:v>134.72570771864815</c:v>
                </c:pt>
                <c:pt idx="13">
                  <c:v>21.24680441869738</c:v>
                </c:pt>
                <c:pt idx="14">
                  <c:v>-18.943640500035176</c:v>
                </c:pt>
                <c:pt idx="15">
                  <c:v>-54.068062950019929</c:v>
                </c:pt>
                <c:pt idx="16">
                  <c:v>177.36473016394214</c:v>
                </c:pt>
                <c:pt idx="17">
                  <c:v>22.76661115932173</c:v>
                </c:pt>
                <c:pt idx="18">
                  <c:v>30.112343739006032</c:v>
                </c:pt>
                <c:pt idx="19">
                  <c:v>-57.19211013908108</c:v>
                </c:pt>
                <c:pt idx="20">
                  <c:v>-82.268921359382688</c:v>
                </c:pt>
                <c:pt idx="21">
                  <c:v>-45.709125876586064</c:v>
                </c:pt>
                <c:pt idx="22">
                  <c:v>-58.120880925018184</c:v>
                </c:pt>
                <c:pt idx="23">
                  <c:v>-15.144123648474325</c:v>
                </c:pt>
                <c:pt idx="24">
                  <c:v>-76.358561812510246</c:v>
                </c:pt>
                <c:pt idx="25">
                  <c:v>50.123132490559861</c:v>
                </c:pt>
                <c:pt idx="26">
                  <c:v>53.500480803058394</c:v>
                </c:pt>
                <c:pt idx="27">
                  <c:v>-48.664305650022278</c:v>
                </c:pt>
                <c:pt idx="28">
                  <c:v>30.45007857025589</c:v>
                </c:pt>
                <c:pt idx="29">
                  <c:v>-5.265379834416108</c:v>
                </c:pt>
                <c:pt idx="30">
                  <c:v>-70.532635973450283</c:v>
                </c:pt>
                <c:pt idx="31">
                  <c:v>56.286793160869671</c:v>
                </c:pt>
                <c:pt idx="32">
                  <c:v>-32.368600042216855</c:v>
                </c:pt>
                <c:pt idx="33">
                  <c:v>-51.619485423458499</c:v>
                </c:pt>
                <c:pt idx="34">
                  <c:v>-11.76677533597579</c:v>
                </c:pt>
                <c:pt idx="35">
                  <c:v>-67.577456200014069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82-4952-865B-CC126524E80A}"/>
            </c:ext>
          </c:extLst>
        </c:ser>
        <c:ser>
          <c:idx val="6"/>
          <c:order val="5"/>
          <c:tx>
            <c:strRef>
              <c:f>desv_relativo!$G$5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desv_relativo!$G$6:$G$41</c:f>
              <c:numCache>
                <c:formatCode>0.00</c:formatCode>
                <c:ptCount val="36"/>
                <c:pt idx="0">
                  <c:v>-4.1573227531481791</c:v>
                </c:pt>
                <c:pt idx="1">
                  <c:v>-33.965844402277035</c:v>
                </c:pt>
                <c:pt idx="2">
                  <c:v>-48.042090736587888</c:v>
                </c:pt>
                <c:pt idx="3">
                  <c:v>-61.497326203208551</c:v>
                </c:pt>
                <c:pt idx="4">
                  <c:v>-23.615663274107291</c:v>
                </c:pt>
                <c:pt idx="5">
                  <c:v>-76.40158702777299</c:v>
                </c:pt>
                <c:pt idx="6">
                  <c:v>148.19734345351046</c:v>
                </c:pt>
                <c:pt idx="7">
                  <c:v>150.68138692427118</c:v>
                </c:pt>
                <c:pt idx="8">
                  <c:v>55.045713299982772</c:v>
                </c:pt>
                <c:pt idx="9">
                  <c:v>-46.59306537864412</c:v>
                </c:pt>
                <c:pt idx="10">
                  <c:v>-92.754873210281175</c:v>
                </c:pt>
                <c:pt idx="11">
                  <c:v>58.150767638433692</c:v>
                </c:pt>
                <c:pt idx="12">
                  <c:v>-26.306710367431421</c:v>
                </c:pt>
                <c:pt idx="13">
                  <c:v>-40.175953079178882</c:v>
                </c:pt>
                <c:pt idx="14">
                  <c:v>-5.399344488528536</c:v>
                </c:pt>
                <c:pt idx="15">
                  <c:v>83.198205968604469</c:v>
                </c:pt>
                <c:pt idx="16">
                  <c:v>-40.589960324305672</c:v>
                </c:pt>
                <c:pt idx="17">
                  <c:v>-7.7798861480075887</c:v>
                </c:pt>
                <c:pt idx="18">
                  <c:v>-18.337070898740716</c:v>
                </c:pt>
                <c:pt idx="19">
                  <c:v>-14.196998447472819</c:v>
                </c:pt>
                <c:pt idx="20">
                  <c:v>54.735207866137671</c:v>
                </c:pt>
                <c:pt idx="21">
                  <c:v>59.599792996377438</c:v>
                </c:pt>
                <c:pt idx="22">
                  <c:v>18.199068483698476</c:v>
                </c:pt>
                <c:pt idx="23">
                  <c:v>-19.579092634121089</c:v>
                </c:pt>
                <c:pt idx="24">
                  <c:v>60.427807486631025</c:v>
                </c:pt>
                <c:pt idx="25">
                  <c:v>50.905640848714874</c:v>
                </c:pt>
                <c:pt idx="26">
                  <c:v>-27.755735725375189</c:v>
                </c:pt>
                <c:pt idx="27">
                  <c:v>31.757805761600835</c:v>
                </c:pt>
                <c:pt idx="28">
                  <c:v>-77.126099706744853</c:v>
                </c:pt>
                <c:pt idx="29">
                  <c:v>1.0177678109366926</c:v>
                </c:pt>
                <c:pt idx="30">
                  <c:v>-64.291875107814391</c:v>
                </c:pt>
                <c:pt idx="31">
                  <c:v>-84.267724685181989</c:v>
                </c:pt>
                <c:pt idx="32">
                  <c:v>46.144557529756774</c:v>
                </c:pt>
                <c:pt idx="33">
                  <c:v>-8.7114024495428577</c:v>
                </c:pt>
                <c:pt idx="34">
                  <c:v>8.8839054683457057</c:v>
                </c:pt>
                <c:pt idx="35">
                  <c:v>-5.399344488528536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2-4952-865B-CC126524E80A}"/>
            </c:ext>
          </c:extLst>
        </c:ser>
        <c:ser>
          <c:idx val="7"/>
          <c:order val="6"/>
          <c:tx>
            <c:strRef>
              <c:f>desv_relativo!$H$5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desv_relativo!$H$6:$H$41</c:f>
              <c:numCache>
                <c:formatCode>0.00</c:formatCode>
                <c:ptCount val="36"/>
                <c:pt idx="0">
                  <c:v>-10.530176725575179</c:v>
                </c:pt>
                <c:pt idx="1">
                  <c:v>-64.948316105368463</c:v>
                </c:pt>
                <c:pt idx="2">
                  <c:v>-60.2267422474158</c:v>
                </c:pt>
                <c:pt idx="3">
                  <c:v>-63.827942647549179</c:v>
                </c:pt>
                <c:pt idx="4">
                  <c:v>107.58919639879961</c:v>
                </c:pt>
                <c:pt idx="5">
                  <c:v>-8.289429809936637</c:v>
                </c:pt>
                <c:pt idx="6">
                  <c:v>-29.416472157385783</c:v>
                </c:pt>
                <c:pt idx="7">
                  <c:v>124.07469156385464</c:v>
                </c:pt>
                <c:pt idx="8">
                  <c:v>-50.383461153717896</c:v>
                </c:pt>
                <c:pt idx="9">
                  <c:v>-87.355785261753923</c:v>
                </c:pt>
                <c:pt idx="10">
                  <c:v>-48.942980993664555</c:v>
                </c:pt>
                <c:pt idx="11">
                  <c:v>-85.755251750583525</c:v>
                </c:pt>
                <c:pt idx="12">
                  <c:v>-80.473491163721235</c:v>
                </c:pt>
                <c:pt idx="13">
                  <c:v>21.800600200066697</c:v>
                </c:pt>
                <c:pt idx="14">
                  <c:v>110.31010336778931</c:v>
                </c:pt>
                <c:pt idx="15">
                  <c:v>-90.076692230743575</c:v>
                </c:pt>
                <c:pt idx="16">
                  <c:v>111.83061020340116</c:v>
                </c:pt>
                <c:pt idx="17">
                  <c:v>14.358119373124397</c:v>
                </c:pt>
                <c:pt idx="18">
                  <c:v>-10.130043347782582</c:v>
                </c:pt>
                <c:pt idx="19">
                  <c:v>22.120706902300778</c:v>
                </c:pt>
                <c:pt idx="20">
                  <c:v>-25.015005001667209</c:v>
                </c:pt>
                <c:pt idx="21">
                  <c:v>-62.387462487495824</c:v>
                </c:pt>
                <c:pt idx="22">
                  <c:v>36.205401800600214</c:v>
                </c:pt>
                <c:pt idx="23">
                  <c:v>92.144048016005357</c:v>
                </c:pt>
                <c:pt idx="24">
                  <c:v>-57.50583527842614</c:v>
                </c:pt>
                <c:pt idx="25">
                  <c:v>154.64488162720912</c:v>
                </c:pt>
                <c:pt idx="26">
                  <c:v>-50.463487829276417</c:v>
                </c:pt>
                <c:pt idx="27">
                  <c:v>37.565855285095054</c:v>
                </c:pt>
                <c:pt idx="28">
                  <c:v>24.921640546848963</c:v>
                </c:pt>
                <c:pt idx="29">
                  <c:v>-1.4871623874624771</c:v>
                </c:pt>
                <c:pt idx="30">
                  <c:v>-52.784261420473484</c:v>
                </c:pt>
                <c:pt idx="31">
                  <c:v>-6.0486828942980804</c:v>
                </c:pt>
                <c:pt idx="32">
                  <c:v>-84.314771590530185</c:v>
                </c:pt>
                <c:pt idx="33">
                  <c:v>111.83061020340116</c:v>
                </c:pt>
                <c:pt idx="34">
                  <c:v>39.966655551850643</c:v>
                </c:pt>
                <c:pt idx="35">
                  <c:v>21.000333444481502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82-4952-865B-CC126524E80A}"/>
            </c:ext>
          </c:extLst>
        </c:ser>
        <c:ser>
          <c:idx val="8"/>
          <c:order val="7"/>
          <c:tx>
            <c:strRef>
              <c:f>desv_relativo!$I$5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desv_relativo!$I$6:$I$41</c:f>
              <c:numCache>
                <c:formatCode>0.00</c:formatCode>
                <c:ptCount val="36"/>
                <c:pt idx="0">
                  <c:v>-4.1889841790767264</c:v>
                </c:pt>
                <c:pt idx="1">
                  <c:v>-51.447413232607794</c:v>
                </c:pt>
                <c:pt idx="2">
                  <c:v>17.879810520449567</c:v>
                </c:pt>
                <c:pt idx="3">
                  <c:v>-74.407876404842213</c:v>
                </c:pt>
                <c:pt idx="4">
                  <c:v>47.973621474349066</c:v>
                </c:pt>
                <c:pt idx="5">
                  <c:v>-54.568252887086253</c:v>
                </c:pt>
                <c:pt idx="6">
                  <c:v>-42.307811387349425</c:v>
                </c:pt>
                <c:pt idx="7">
                  <c:v>-104.05585312238766</c:v>
                </c:pt>
                <c:pt idx="8">
                  <c:v>121.31335335459303</c:v>
                </c:pt>
                <c:pt idx="9">
                  <c:v>-135.48716678534933</c:v>
                </c:pt>
                <c:pt idx="10">
                  <c:v>-46.543236632713054</c:v>
                </c:pt>
                <c:pt idx="11">
                  <c:v>-76.525589027524049</c:v>
                </c:pt>
                <c:pt idx="12">
                  <c:v>-130.13715594910053</c:v>
                </c:pt>
                <c:pt idx="13">
                  <c:v>-114.97879191306228</c:v>
                </c:pt>
                <c:pt idx="14">
                  <c:v>21.66940152945914</c:v>
                </c:pt>
                <c:pt idx="15">
                  <c:v>-104.3902287996532</c:v>
                </c:pt>
                <c:pt idx="16">
                  <c:v>45.632991733490222</c:v>
                </c:pt>
                <c:pt idx="17">
                  <c:v>-72.513080900337428</c:v>
                </c:pt>
                <c:pt idx="18">
                  <c:v>-116.42775318121301</c:v>
                </c:pt>
                <c:pt idx="19">
                  <c:v>-60.587015077866162</c:v>
                </c:pt>
                <c:pt idx="20">
                  <c:v>-56.685965509768081</c:v>
                </c:pt>
                <c:pt idx="21">
                  <c:v>-7.1983652744666795</c:v>
                </c:pt>
                <c:pt idx="22">
                  <c:v>126.10607139539923</c:v>
                </c:pt>
                <c:pt idx="23">
                  <c:v>-110.52044954952162</c:v>
                </c:pt>
                <c:pt idx="24">
                  <c:v>-5.5264868881389297</c:v>
                </c:pt>
                <c:pt idx="25">
                  <c:v>-74.519334963930746</c:v>
                </c:pt>
                <c:pt idx="26">
                  <c:v>-9.0931607789714644</c:v>
                </c:pt>
                <c:pt idx="27">
                  <c:v>-101.49230626335175</c:v>
                </c:pt>
                <c:pt idx="28">
                  <c:v>-92.241245859004877</c:v>
                </c:pt>
                <c:pt idx="29">
                  <c:v>-16.560884237902087</c:v>
                </c:pt>
                <c:pt idx="30">
                  <c:v>-76.859964704789576</c:v>
                </c:pt>
                <c:pt idx="31">
                  <c:v>-95.807919749837424</c:v>
                </c:pt>
                <c:pt idx="32">
                  <c:v>19.663147465865826</c:v>
                </c:pt>
                <c:pt idx="33">
                  <c:v>-60.809932196043185</c:v>
                </c:pt>
                <c:pt idx="34">
                  <c:v>-75.411003436638879</c:v>
                </c:pt>
                <c:pt idx="35">
                  <c:v>157.09155082200684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2-4952-865B-CC126524E80A}"/>
            </c:ext>
          </c:extLst>
        </c:ser>
        <c:ser>
          <c:idx val="9"/>
          <c:order val="8"/>
          <c:tx>
            <c:strRef>
              <c:f>desv_relativo!$J$5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desv_relativo!$J$6:$J$41</c:f>
              <c:numCache>
                <c:formatCode>0.00</c:formatCode>
                <c:ptCount val="36"/>
                <c:pt idx="0">
                  <c:v>20.186021879085761</c:v>
                </c:pt>
                <c:pt idx="1">
                  <c:v>12.798106681230644</c:v>
                </c:pt>
                <c:pt idx="2">
                  <c:v>14.46634559687535</c:v>
                </c:pt>
                <c:pt idx="3">
                  <c:v>58.674676861460014</c:v>
                </c:pt>
                <c:pt idx="4">
                  <c:v>58.198037171275821</c:v>
                </c:pt>
                <c:pt idx="5">
                  <c:v>-7.697399996690014</c:v>
                </c:pt>
                <c:pt idx="6">
                  <c:v>-32.959303576452676</c:v>
                </c:pt>
                <c:pt idx="7">
                  <c:v>73.212187412078151</c:v>
                </c:pt>
                <c:pt idx="8">
                  <c:v>2.1928735746321686</c:v>
                </c:pt>
                <c:pt idx="9">
                  <c:v>59.032156629098175</c:v>
                </c:pt>
                <c:pt idx="10">
                  <c:v>23.045860020190975</c:v>
                </c:pt>
                <c:pt idx="11">
                  <c:v>23.403339787829122</c:v>
                </c:pt>
                <c:pt idx="12">
                  <c:v>34.723532429703901</c:v>
                </c:pt>
                <c:pt idx="13">
                  <c:v>66.777551594591444</c:v>
                </c:pt>
                <c:pt idx="14">
                  <c:v>26.85897754166459</c:v>
                </c:pt>
                <c:pt idx="15">
                  <c:v>-13.65539612399253</c:v>
                </c:pt>
                <c:pt idx="16">
                  <c:v>30.672095063138187</c:v>
                </c:pt>
                <c:pt idx="17">
                  <c:v>186.53327375337199</c:v>
                </c:pt>
                <c:pt idx="18">
                  <c:v>-36.176621485196037</c:v>
                </c:pt>
                <c:pt idx="19">
                  <c:v>45.090445691210284</c:v>
                </c:pt>
                <c:pt idx="20">
                  <c:v>77.204044817370857</c:v>
                </c:pt>
                <c:pt idx="21">
                  <c:v>49.856842593052299</c:v>
                </c:pt>
                <c:pt idx="22">
                  <c:v>146.37637985535304</c:v>
                </c:pt>
                <c:pt idx="23">
                  <c:v>34.842692352249948</c:v>
                </c:pt>
                <c:pt idx="24">
                  <c:v>79.527663307018827</c:v>
                </c:pt>
                <c:pt idx="25">
                  <c:v>32.221174056236855</c:v>
                </c:pt>
                <c:pt idx="26">
                  <c:v>38.536649951177523</c:v>
                </c:pt>
                <c:pt idx="27">
                  <c:v>148.69999834500103</c:v>
                </c:pt>
                <c:pt idx="28">
                  <c:v>5.8868311735597221</c:v>
                </c:pt>
                <c:pt idx="29">
                  <c:v>153.88345497575423</c:v>
                </c:pt>
                <c:pt idx="30">
                  <c:v>70.173609387153874</c:v>
                </c:pt>
                <c:pt idx="31">
                  <c:v>8.7466693146649366</c:v>
                </c:pt>
                <c:pt idx="32">
                  <c:v>21.318041143273241</c:v>
                </c:pt>
                <c:pt idx="33">
                  <c:v>155.13463416248777</c:v>
                </c:pt>
                <c:pt idx="34">
                  <c:v>17.326183737980553</c:v>
                </c:pt>
                <c:pt idx="35">
                  <c:v>-9.4847988348807686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82-4952-865B-CC126524E80A}"/>
            </c:ext>
          </c:extLst>
        </c:ser>
        <c:ser>
          <c:idx val="10"/>
          <c:order val="9"/>
          <c:tx>
            <c:strRef>
              <c:f>desv_relativo!$K$5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desv_relativo!$K$6:$K$41</c:f>
              <c:numCache>
                <c:formatCode>0.00</c:formatCode>
                <c:ptCount val="36"/>
                <c:pt idx="0">
                  <c:v>-31.398861026334846</c:v>
                </c:pt>
                <c:pt idx="1">
                  <c:v>42.678475914797197</c:v>
                </c:pt>
                <c:pt idx="2">
                  <c:v>-40.46030897020421</c:v>
                </c:pt>
                <c:pt idx="3">
                  <c:v>52.079728156561679</c:v>
                </c:pt>
                <c:pt idx="4">
                  <c:v>43.018280212692311</c:v>
                </c:pt>
                <c:pt idx="5">
                  <c:v>46.416323191643322</c:v>
                </c:pt>
                <c:pt idx="6">
                  <c:v>41.545794921813524</c:v>
                </c:pt>
                <c:pt idx="7">
                  <c:v>-8.1789006701696021</c:v>
                </c:pt>
                <c:pt idx="8">
                  <c:v>-59.149545354434778</c:v>
                </c:pt>
                <c:pt idx="9">
                  <c:v>-26.754868955101806</c:v>
                </c:pt>
                <c:pt idx="10">
                  <c:v>-10.78406695403204</c:v>
                </c:pt>
                <c:pt idx="11">
                  <c:v>16.287008778277677</c:v>
                </c:pt>
                <c:pt idx="12">
                  <c:v>9.490922820375653</c:v>
                </c:pt>
                <c:pt idx="13">
                  <c:v>-76.026492149891467</c:v>
                </c:pt>
                <c:pt idx="14">
                  <c:v>-19.618978699304684</c:v>
                </c:pt>
                <c:pt idx="15">
                  <c:v>17.759494069156446</c:v>
                </c:pt>
                <c:pt idx="16">
                  <c:v>-34.457099707390761</c:v>
                </c:pt>
                <c:pt idx="17">
                  <c:v>-34.62700185633831</c:v>
                </c:pt>
                <c:pt idx="18">
                  <c:v>1.1657175219456803</c:v>
                </c:pt>
                <c:pt idx="19">
                  <c:v>-8.5753390177138957</c:v>
                </c:pt>
                <c:pt idx="20">
                  <c:v>-5.5171003366579825</c:v>
                </c:pt>
                <c:pt idx="21">
                  <c:v>101.91769184784317</c:v>
                </c:pt>
                <c:pt idx="22">
                  <c:v>47.662272283925354</c:v>
                </c:pt>
                <c:pt idx="23">
                  <c:v>6.9423905861623938</c:v>
                </c:pt>
                <c:pt idx="24">
                  <c:v>-6.3099770317465547</c:v>
                </c:pt>
                <c:pt idx="25">
                  <c:v>39.223798886197002</c:v>
                </c:pt>
                <c:pt idx="26">
                  <c:v>-5.913538684202261</c:v>
                </c:pt>
                <c:pt idx="27">
                  <c:v>-27.207941352295268</c:v>
                </c:pt>
                <c:pt idx="28">
                  <c:v>3.5443476072113818</c:v>
                </c:pt>
                <c:pt idx="29">
                  <c:v>-14.40864613157979</c:v>
                </c:pt>
                <c:pt idx="30">
                  <c:v>-34.400465657741584</c:v>
                </c:pt>
                <c:pt idx="31">
                  <c:v>-9.3682157128024528</c:v>
                </c:pt>
                <c:pt idx="32">
                  <c:v>125.53409055155269</c:v>
                </c:pt>
                <c:pt idx="33">
                  <c:v>-8.9717773652581734</c:v>
                </c:pt>
                <c:pt idx="34">
                  <c:v>5.6398074442311819</c:v>
                </c:pt>
                <c:pt idx="35">
                  <c:v>39.223798886197002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82-4952-865B-CC126524E80A}"/>
            </c:ext>
          </c:extLst>
        </c:ser>
        <c:ser>
          <c:idx val="11"/>
          <c:order val="10"/>
          <c:tx>
            <c:strRef>
              <c:f>desv_relativo!$L$5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desv_relativo!$L$6:$L$41</c:f>
              <c:numCache>
                <c:formatCode>0.00</c:formatCode>
                <c:ptCount val="36"/>
                <c:pt idx="0">
                  <c:v>-31.344668622403166</c:v>
                </c:pt>
                <c:pt idx="1">
                  <c:v>-18.951685325989345</c:v>
                </c:pt>
                <c:pt idx="2">
                  <c:v>46.192300784290268</c:v>
                </c:pt>
                <c:pt idx="3">
                  <c:v>-17.981799676704796</c:v>
                </c:pt>
                <c:pt idx="4">
                  <c:v>-74.019637190923802</c:v>
                </c:pt>
                <c:pt idx="5">
                  <c:v>-10.330479554571035</c:v>
                </c:pt>
                <c:pt idx="6">
                  <c:v>41.935580434652472</c:v>
                </c:pt>
                <c:pt idx="7">
                  <c:v>-28.003951385978574</c:v>
                </c:pt>
                <c:pt idx="8">
                  <c:v>84.826079147458557</c:v>
                </c:pt>
                <c:pt idx="9">
                  <c:v>-17.442974315991151</c:v>
                </c:pt>
                <c:pt idx="10">
                  <c:v>3.0323893911273365</c:v>
                </c:pt>
                <c:pt idx="11">
                  <c:v>-60.980063461653614</c:v>
                </c:pt>
                <c:pt idx="12">
                  <c:v>-73.426929294138802</c:v>
                </c:pt>
                <c:pt idx="13">
                  <c:v>-55.591809854517166</c:v>
                </c:pt>
                <c:pt idx="14">
                  <c:v>32.991079446805976</c:v>
                </c:pt>
                <c:pt idx="15">
                  <c:v>34.607555528946911</c:v>
                </c:pt>
                <c:pt idx="16">
                  <c:v>-6.1815242770759795</c:v>
                </c:pt>
                <c:pt idx="17">
                  <c:v>-23.962761180626241</c:v>
                </c:pt>
                <c:pt idx="18">
                  <c:v>94.848230856732357</c:v>
                </c:pt>
                <c:pt idx="19">
                  <c:v>22.376219840747176</c:v>
                </c:pt>
                <c:pt idx="20">
                  <c:v>8.9594683589774249</c:v>
                </c:pt>
                <c:pt idx="21">
                  <c:v>27.818355983954977</c:v>
                </c:pt>
                <c:pt idx="22">
                  <c:v>-57.42381608094356</c:v>
                </c:pt>
                <c:pt idx="23">
                  <c:v>-7.959647967430997</c:v>
                </c:pt>
                <c:pt idx="24">
                  <c:v>-20.514278872058917</c:v>
                </c:pt>
                <c:pt idx="25">
                  <c:v>34.661438065018274</c:v>
                </c:pt>
                <c:pt idx="26">
                  <c:v>-22.885110459198955</c:v>
                </c:pt>
                <c:pt idx="27">
                  <c:v>-6.5587020295755245</c:v>
                </c:pt>
                <c:pt idx="28">
                  <c:v>-9.3605939052864855</c:v>
                </c:pt>
                <c:pt idx="29">
                  <c:v>16.233610728611623</c:v>
                </c:pt>
                <c:pt idx="30">
                  <c:v>120.76573070705864</c:v>
                </c:pt>
                <c:pt idx="31">
                  <c:v>13.593366461114778</c:v>
                </c:pt>
                <c:pt idx="32">
                  <c:v>115.10806441956537</c:v>
                </c:pt>
                <c:pt idx="33">
                  <c:v>50.610668742142138</c:v>
                </c:pt>
                <c:pt idx="34">
                  <c:v>6.373106627551941</c:v>
                </c:pt>
                <c:pt idx="35">
                  <c:v>-37.110099982039159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82-4952-865B-CC126524E80A}"/>
            </c:ext>
          </c:extLst>
        </c:ser>
        <c:ser>
          <c:idx val="12"/>
          <c:order val="11"/>
          <c:tx>
            <c:strRef>
              <c:f>desv_relativo!$M$5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desv_relativo!$M$6:$M$41</c:f>
              <c:numCache>
                <c:formatCode>0.00</c:formatCode>
                <c:ptCount val="36"/>
                <c:pt idx="0">
                  <c:v>-38.297822248381422</c:v>
                </c:pt>
                <c:pt idx="1">
                  <c:v>-21.516185991759887</c:v>
                </c:pt>
                <c:pt idx="2">
                  <c:v>-30.500294290759285</c:v>
                </c:pt>
                <c:pt idx="3">
                  <c:v>-27.618599175985889</c:v>
                </c:pt>
                <c:pt idx="4">
                  <c:v>125.19599764567386</c:v>
                </c:pt>
                <c:pt idx="5">
                  <c:v>7.5550323719834953</c:v>
                </c:pt>
                <c:pt idx="6">
                  <c:v>-4.2260153031195076</c:v>
                </c:pt>
                <c:pt idx="7">
                  <c:v>-28.381400824014143</c:v>
                </c:pt>
                <c:pt idx="8">
                  <c:v>-9.9894055326662965</c:v>
                </c:pt>
                <c:pt idx="9">
                  <c:v>-74.319011183048872</c:v>
                </c:pt>
                <c:pt idx="10">
                  <c:v>33.236021188934622</c:v>
                </c:pt>
                <c:pt idx="11">
                  <c:v>-33.805768098881721</c:v>
                </c:pt>
                <c:pt idx="12">
                  <c:v>-21.7704532077693</c:v>
                </c:pt>
                <c:pt idx="13">
                  <c:v>12.301353737492613</c:v>
                </c:pt>
                <c:pt idx="14">
                  <c:v>-68.004708652148324</c:v>
                </c:pt>
                <c:pt idx="15">
                  <c:v>23.234844025897559</c:v>
                </c:pt>
                <c:pt idx="16">
                  <c:v>-63.004120070629789</c:v>
                </c:pt>
                <c:pt idx="17">
                  <c:v>14.759270158916985</c:v>
                </c:pt>
                <c:pt idx="18">
                  <c:v>-4.7769276044732498</c:v>
                </c:pt>
                <c:pt idx="19">
                  <c:v>61.459682165979949</c:v>
                </c:pt>
                <c:pt idx="20">
                  <c:v>93.200706297822194</c:v>
                </c:pt>
                <c:pt idx="21">
                  <c:v>-25.457327839905844</c:v>
                </c:pt>
                <c:pt idx="22">
                  <c:v>9.9705709240729554</c:v>
                </c:pt>
                <c:pt idx="23">
                  <c:v>-14.56621542083581</c:v>
                </c:pt>
                <c:pt idx="24">
                  <c:v>13.487934078869898</c:v>
                </c:pt>
                <c:pt idx="25">
                  <c:v>22.895821071218332</c:v>
                </c:pt>
                <c:pt idx="26">
                  <c:v>39.168922895821026</c:v>
                </c:pt>
                <c:pt idx="27">
                  <c:v>-17.320776927604498</c:v>
                </c:pt>
                <c:pt idx="28">
                  <c:v>10.35197174808707</c:v>
                </c:pt>
                <c:pt idx="29">
                  <c:v>-35.119482048263706</c:v>
                </c:pt>
                <c:pt idx="30">
                  <c:v>38.40612124779279</c:v>
                </c:pt>
                <c:pt idx="31">
                  <c:v>25.099470276633273</c:v>
                </c:pt>
                <c:pt idx="32">
                  <c:v>-53.892878163625674</c:v>
                </c:pt>
                <c:pt idx="33">
                  <c:v>30.566215420835761</c:v>
                </c:pt>
                <c:pt idx="34">
                  <c:v>42.347263095938743</c:v>
                </c:pt>
                <c:pt idx="35">
                  <c:v>-30.669805768098904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B82-4952-865B-CC126524E80A}"/>
            </c:ext>
          </c:extLst>
        </c:ser>
        <c:bandFmts>
          <c:bandFmt>
            <c:idx val="0"/>
            <c:spPr>
              <a:solidFill>
                <a:srgbClr val="FFC0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"/>
            <c:spPr>
              <a:solidFill>
                <a:srgbClr val="FFFF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2"/>
            <c:spPr>
              <a:solidFill>
                <a:srgbClr val="92D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3"/>
            <c:spPr>
              <a:solidFill>
                <a:srgbClr val="00B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4"/>
            <c:spPr>
              <a:solidFill>
                <a:srgbClr val="00B0F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5"/>
            <c:spPr>
              <a:solidFill>
                <a:schemeClr val="accent1">
                  <a:lumMod val="75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396757584"/>
        <c:axId val="396756928"/>
        <c:axId val="393218960"/>
      </c:surfaceChart>
      <c:catAx>
        <c:axId val="3967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  <c:auto val="1"/>
        <c:lblAlgn val="ctr"/>
        <c:lblOffset val="100"/>
        <c:tickLblSkip val="1"/>
        <c:noMultiLvlLbl val="0"/>
      </c:catAx>
      <c:valAx>
        <c:axId val="396756928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7584"/>
        <c:crosses val="autoZero"/>
        <c:crossBetween val="midCat"/>
        <c:majorUnit val="30"/>
      </c:valAx>
      <c:serAx>
        <c:axId val="3932189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</c:serAx>
    </c:plotArea>
    <c:legend>
      <c:legendPos val="b"/>
      <c:layout>
        <c:manualLayout>
          <c:xMode val="edge"/>
          <c:yMode val="edge"/>
          <c:x val="0.11790675256502028"/>
          <c:y val="0.87740532433445839"/>
          <c:w val="0.80661073729420185"/>
          <c:h val="9.8278566243049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desv_relativo!$T$5</c:f>
              <c:strCache>
                <c:ptCount val="1"/>
                <c:pt idx="0">
                  <c:v>ANUAL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desv_relativo!$A$6:$A$41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desv_relativo!$T$6:$T$41</c:f>
              <c:numCache>
                <c:formatCode>0.00</c:formatCode>
                <c:ptCount val="36"/>
                <c:pt idx="0">
                  <c:v>-5.6838847749856871</c:v>
                </c:pt>
                <c:pt idx="1">
                  <c:v>-8.5278366674369757</c:v>
                </c:pt>
                <c:pt idx="2">
                  <c:v>-38.925115797723237</c:v>
                </c:pt>
                <c:pt idx="3">
                  <c:v>-14.699528771087241</c:v>
                </c:pt>
                <c:pt idx="4">
                  <c:v>9.9601113265746921</c:v>
                </c:pt>
                <c:pt idx="5">
                  <c:v>-1.6372441648999818</c:v>
                </c:pt>
                <c:pt idx="6">
                  <c:v>-3.8934158570036157</c:v>
                </c:pt>
                <c:pt idx="7">
                  <c:v>22.149768404553548</c:v>
                </c:pt>
                <c:pt idx="8">
                  <c:v>-7.9355350809328042</c:v>
                </c:pt>
                <c:pt idx="9">
                  <c:v>-25.858309805379463</c:v>
                </c:pt>
                <c:pt idx="10">
                  <c:v>-9.0297105308107408</c:v>
                </c:pt>
                <c:pt idx="11">
                  <c:v>-10.499161031679851</c:v>
                </c:pt>
                <c:pt idx="12">
                  <c:v>-13.962542827574437</c:v>
                </c:pt>
                <c:pt idx="13">
                  <c:v>3.9285821937765331</c:v>
                </c:pt>
                <c:pt idx="14">
                  <c:v>1.7040602047685542</c:v>
                </c:pt>
                <c:pt idx="15">
                  <c:v>-18.217167200860072</c:v>
                </c:pt>
                <c:pt idx="16">
                  <c:v>-2.4330081284475371</c:v>
                </c:pt>
                <c:pt idx="17">
                  <c:v>17.660031951128843</c:v>
                </c:pt>
                <c:pt idx="18">
                  <c:v>2.4184392174987557</c:v>
                </c:pt>
                <c:pt idx="19">
                  <c:v>2.9745697147507659</c:v>
                </c:pt>
                <c:pt idx="20">
                  <c:v>9.9555899404181556</c:v>
                </c:pt>
                <c:pt idx="21">
                  <c:v>-2.9077536748821937</c:v>
                </c:pt>
                <c:pt idx="22">
                  <c:v>30.071236950777156</c:v>
                </c:pt>
                <c:pt idx="23">
                  <c:v>6.8041837893234867</c:v>
                </c:pt>
                <c:pt idx="24">
                  <c:v>-20.816964240859271</c:v>
                </c:pt>
                <c:pt idx="25">
                  <c:v>27.118771790569387</c:v>
                </c:pt>
                <c:pt idx="26">
                  <c:v>5.1177067529414115</c:v>
                </c:pt>
                <c:pt idx="27">
                  <c:v>-5.9280396274377898</c:v>
                </c:pt>
                <c:pt idx="28">
                  <c:v>-0.52046178423946587</c:v>
                </c:pt>
                <c:pt idx="29">
                  <c:v>-9.2783867694193596</c:v>
                </c:pt>
                <c:pt idx="30">
                  <c:v>-12.221809157314096</c:v>
                </c:pt>
                <c:pt idx="31">
                  <c:v>-4.7931717021511879</c:v>
                </c:pt>
                <c:pt idx="32">
                  <c:v>18.799421262571958</c:v>
                </c:pt>
                <c:pt idx="33">
                  <c:v>7.8621881499492501</c:v>
                </c:pt>
                <c:pt idx="34">
                  <c:v>24.600359701387585</c:v>
                </c:pt>
                <c:pt idx="35">
                  <c:v>26.64402624413475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A-4F79-9294-F4E8E004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747088"/>
        <c:axId val="396748728"/>
      </c:lineChart>
      <c:catAx>
        <c:axId val="39674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48728"/>
        <c:crosses val="autoZero"/>
        <c:auto val="1"/>
        <c:lblAlgn val="ctr"/>
        <c:lblOffset val="100"/>
        <c:noMultiLvlLbl val="0"/>
      </c:catAx>
      <c:valAx>
        <c:axId val="39674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4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Variabilidade</a:t>
            </a:r>
            <a:r>
              <a:rPr lang="pt-BR" baseline="0"/>
              <a:t> Interanual das Chuvas Mensais em Morretes </a:t>
            </a:r>
            <a:endParaRPr lang="pt-BR"/>
          </a:p>
        </c:rich>
      </c:tx>
      <c:layout>
        <c:manualLayout>
          <c:xMode val="edge"/>
          <c:yMode val="edge"/>
          <c:x val="0.3213575757575757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tx>
            <c:strRef>
              <c:f>Dados!$B$5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Dados!$B$6:$B$41</c:f>
              <c:numCache>
                <c:formatCode>General</c:formatCode>
                <c:ptCount val="36"/>
                <c:pt idx="0">
                  <c:v>480.2</c:v>
                </c:pt>
                <c:pt idx="1">
                  <c:v>413.8</c:v>
                </c:pt>
                <c:pt idx="2">
                  <c:v>141</c:v>
                </c:pt>
                <c:pt idx="3">
                  <c:v>233.2</c:v>
                </c:pt>
                <c:pt idx="4">
                  <c:v>370.6</c:v>
                </c:pt>
                <c:pt idx="5">
                  <c:v>519.20000000000005</c:v>
                </c:pt>
                <c:pt idx="6">
                  <c:v>103</c:v>
                </c:pt>
                <c:pt idx="7">
                  <c:v>320</c:v>
                </c:pt>
                <c:pt idx="8">
                  <c:v>222.2</c:v>
                </c:pt>
                <c:pt idx="9">
                  <c:v>170.8</c:v>
                </c:pt>
                <c:pt idx="10">
                  <c:v>363.4</c:v>
                </c:pt>
                <c:pt idx="11">
                  <c:v>318.2</c:v>
                </c:pt>
                <c:pt idx="12">
                  <c:v>358.4</c:v>
                </c:pt>
                <c:pt idx="13">
                  <c:v>661.4</c:v>
                </c:pt>
                <c:pt idx="14">
                  <c:v>390.7</c:v>
                </c:pt>
                <c:pt idx="15">
                  <c:v>146.30000000000001</c:v>
                </c:pt>
                <c:pt idx="16">
                  <c:v>148</c:v>
                </c:pt>
                <c:pt idx="17">
                  <c:v>423.9</c:v>
                </c:pt>
                <c:pt idx="18">
                  <c:v>317.89999999999998</c:v>
                </c:pt>
                <c:pt idx="19">
                  <c:v>537.6</c:v>
                </c:pt>
                <c:pt idx="20">
                  <c:v>338.8</c:v>
                </c:pt>
                <c:pt idx="21">
                  <c:v>496.2</c:v>
                </c:pt>
                <c:pt idx="22">
                  <c:v>522.70000000000005</c:v>
                </c:pt>
                <c:pt idx="23">
                  <c:v>541.79999999999995</c:v>
                </c:pt>
                <c:pt idx="24">
                  <c:v>188.8</c:v>
                </c:pt>
                <c:pt idx="25">
                  <c:v>302.3</c:v>
                </c:pt>
                <c:pt idx="26">
                  <c:v>389.7</c:v>
                </c:pt>
                <c:pt idx="27">
                  <c:v>318.3</c:v>
                </c:pt>
                <c:pt idx="28">
                  <c:v>446.7</c:v>
                </c:pt>
                <c:pt idx="29">
                  <c:v>308.39999999999998</c:v>
                </c:pt>
                <c:pt idx="30">
                  <c:v>191.9</c:v>
                </c:pt>
                <c:pt idx="31">
                  <c:v>391.5</c:v>
                </c:pt>
                <c:pt idx="32">
                  <c:v>426.5</c:v>
                </c:pt>
                <c:pt idx="33">
                  <c:v>398.8</c:v>
                </c:pt>
                <c:pt idx="34">
                  <c:v>497.6</c:v>
                </c:pt>
                <c:pt idx="35">
                  <c:v>432.3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5-4C08-9CF2-F75B77B16557}"/>
            </c:ext>
          </c:extLst>
        </c:ser>
        <c:ser>
          <c:idx val="1"/>
          <c:order val="1"/>
          <c:tx>
            <c:strRef>
              <c:f>Dados!$C$5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Dados!$C$6:$C$41</c:f>
              <c:numCache>
                <c:formatCode>General</c:formatCode>
                <c:ptCount val="36"/>
                <c:pt idx="0">
                  <c:v>279.60000000000002</c:v>
                </c:pt>
                <c:pt idx="1">
                  <c:v>358</c:v>
                </c:pt>
                <c:pt idx="2">
                  <c:v>133.4</c:v>
                </c:pt>
                <c:pt idx="3">
                  <c:v>299.39999999999998</c:v>
                </c:pt>
                <c:pt idx="4">
                  <c:v>299.2</c:v>
                </c:pt>
                <c:pt idx="5">
                  <c:v>260.2</c:v>
                </c:pt>
                <c:pt idx="6">
                  <c:v>297.8</c:v>
                </c:pt>
                <c:pt idx="7">
                  <c:v>382.6</c:v>
                </c:pt>
                <c:pt idx="8">
                  <c:v>168.4</c:v>
                </c:pt>
                <c:pt idx="9">
                  <c:v>303.8</c:v>
                </c:pt>
                <c:pt idx="10">
                  <c:v>362.4</c:v>
                </c:pt>
                <c:pt idx="11">
                  <c:v>244</c:v>
                </c:pt>
                <c:pt idx="12">
                  <c:v>190.2</c:v>
                </c:pt>
                <c:pt idx="13">
                  <c:v>319</c:v>
                </c:pt>
                <c:pt idx="14">
                  <c:v>174.4</c:v>
                </c:pt>
                <c:pt idx="15">
                  <c:v>222.1</c:v>
                </c:pt>
                <c:pt idx="16">
                  <c:v>310.60000000000002</c:v>
                </c:pt>
                <c:pt idx="17">
                  <c:v>439.6</c:v>
                </c:pt>
                <c:pt idx="18">
                  <c:v>445</c:v>
                </c:pt>
                <c:pt idx="19">
                  <c:v>278.3</c:v>
                </c:pt>
                <c:pt idx="20">
                  <c:v>317.5</c:v>
                </c:pt>
                <c:pt idx="21">
                  <c:v>124.8</c:v>
                </c:pt>
                <c:pt idx="22">
                  <c:v>383</c:v>
                </c:pt>
                <c:pt idx="23">
                  <c:v>370.7</c:v>
                </c:pt>
                <c:pt idx="24">
                  <c:v>248.8</c:v>
                </c:pt>
                <c:pt idx="25">
                  <c:v>484.4</c:v>
                </c:pt>
                <c:pt idx="26">
                  <c:v>306.10000000000002</c:v>
                </c:pt>
                <c:pt idx="27">
                  <c:v>257.2</c:v>
                </c:pt>
                <c:pt idx="28">
                  <c:v>188.8</c:v>
                </c:pt>
                <c:pt idx="29">
                  <c:v>103.1</c:v>
                </c:pt>
                <c:pt idx="30">
                  <c:v>225.1</c:v>
                </c:pt>
                <c:pt idx="31">
                  <c:v>280.3</c:v>
                </c:pt>
                <c:pt idx="32">
                  <c:v>425.1</c:v>
                </c:pt>
                <c:pt idx="33">
                  <c:v>226.5</c:v>
                </c:pt>
                <c:pt idx="34">
                  <c:v>317.10000000000002</c:v>
                </c:pt>
                <c:pt idx="35">
                  <c:v>366.1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5-4C08-9CF2-F75B77B16557}"/>
            </c:ext>
          </c:extLst>
        </c:ser>
        <c:ser>
          <c:idx val="2"/>
          <c:order val="2"/>
          <c:tx>
            <c:strRef>
              <c:f>Dados!$D$5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Dados!$D$6:$D$41</c:f>
              <c:numCache>
                <c:formatCode>General</c:formatCode>
                <c:ptCount val="36"/>
                <c:pt idx="0">
                  <c:v>208.2</c:v>
                </c:pt>
                <c:pt idx="1">
                  <c:v>199.1</c:v>
                </c:pt>
                <c:pt idx="2">
                  <c:v>137.19999999999999</c:v>
                </c:pt>
                <c:pt idx="3">
                  <c:v>157.19999999999999</c:v>
                </c:pt>
                <c:pt idx="4">
                  <c:v>141.19999999999999</c:v>
                </c:pt>
                <c:pt idx="5">
                  <c:v>250.1</c:v>
                </c:pt>
                <c:pt idx="6">
                  <c:v>242.2</c:v>
                </c:pt>
                <c:pt idx="7">
                  <c:v>196.6</c:v>
                </c:pt>
                <c:pt idx="8">
                  <c:v>279.60000000000002</c:v>
                </c:pt>
                <c:pt idx="9">
                  <c:v>356.2</c:v>
                </c:pt>
                <c:pt idx="10">
                  <c:v>208.8</c:v>
                </c:pt>
                <c:pt idx="11">
                  <c:v>184</c:v>
                </c:pt>
                <c:pt idx="12">
                  <c:v>253.2</c:v>
                </c:pt>
                <c:pt idx="13">
                  <c:v>207.2</c:v>
                </c:pt>
                <c:pt idx="14">
                  <c:v>347.2</c:v>
                </c:pt>
                <c:pt idx="15">
                  <c:v>318.5</c:v>
                </c:pt>
                <c:pt idx="16">
                  <c:v>320.60000000000002</c:v>
                </c:pt>
                <c:pt idx="17">
                  <c:v>257.5</c:v>
                </c:pt>
                <c:pt idx="18">
                  <c:v>219.6</c:v>
                </c:pt>
                <c:pt idx="19">
                  <c:v>109.7</c:v>
                </c:pt>
                <c:pt idx="20">
                  <c:v>279.60000000000002</c:v>
                </c:pt>
                <c:pt idx="21">
                  <c:v>176.9</c:v>
                </c:pt>
                <c:pt idx="22">
                  <c:v>364.4</c:v>
                </c:pt>
                <c:pt idx="23">
                  <c:v>242.3</c:v>
                </c:pt>
                <c:pt idx="24">
                  <c:v>144.5</c:v>
                </c:pt>
                <c:pt idx="25">
                  <c:v>281.60000000000002</c:v>
                </c:pt>
                <c:pt idx="26">
                  <c:v>268.8</c:v>
                </c:pt>
                <c:pt idx="27">
                  <c:v>229.3</c:v>
                </c:pt>
                <c:pt idx="28">
                  <c:v>231.4</c:v>
                </c:pt>
                <c:pt idx="29">
                  <c:v>127.8</c:v>
                </c:pt>
                <c:pt idx="30">
                  <c:v>219</c:v>
                </c:pt>
                <c:pt idx="31">
                  <c:v>171.9</c:v>
                </c:pt>
                <c:pt idx="32">
                  <c:v>200.2</c:v>
                </c:pt>
                <c:pt idx="33">
                  <c:v>142.30000000000001</c:v>
                </c:pt>
                <c:pt idx="34">
                  <c:v>363.7</c:v>
                </c:pt>
                <c:pt idx="35">
                  <c:v>760.5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5-4C08-9CF2-F75B77B16557}"/>
            </c:ext>
          </c:extLst>
        </c:ser>
        <c:ser>
          <c:idx val="3"/>
          <c:order val="3"/>
          <c:tx>
            <c:strRef>
              <c:f>Dados!$E$5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Dados!$E$6:$E$41</c:f>
              <c:numCache>
                <c:formatCode>General</c:formatCode>
                <c:ptCount val="36"/>
                <c:pt idx="0">
                  <c:v>67.2</c:v>
                </c:pt>
                <c:pt idx="1">
                  <c:v>140</c:v>
                </c:pt>
                <c:pt idx="2">
                  <c:v>28.8</c:v>
                </c:pt>
                <c:pt idx="3">
                  <c:v>97.2</c:v>
                </c:pt>
                <c:pt idx="4">
                  <c:v>85.6</c:v>
                </c:pt>
                <c:pt idx="5">
                  <c:v>110.6</c:v>
                </c:pt>
                <c:pt idx="6">
                  <c:v>168.4</c:v>
                </c:pt>
                <c:pt idx="7">
                  <c:v>233.4</c:v>
                </c:pt>
                <c:pt idx="8">
                  <c:v>137</c:v>
                </c:pt>
                <c:pt idx="9">
                  <c:v>158.80000000000001</c:v>
                </c:pt>
                <c:pt idx="10">
                  <c:v>106.2</c:v>
                </c:pt>
                <c:pt idx="11">
                  <c:v>203</c:v>
                </c:pt>
                <c:pt idx="12">
                  <c:v>161.80000000000001</c:v>
                </c:pt>
                <c:pt idx="13">
                  <c:v>161.80000000000001</c:v>
                </c:pt>
                <c:pt idx="14">
                  <c:v>161.19999999999999</c:v>
                </c:pt>
                <c:pt idx="15">
                  <c:v>49.2</c:v>
                </c:pt>
                <c:pt idx="16">
                  <c:v>61.6</c:v>
                </c:pt>
                <c:pt idx="17">
                  <c:v>131.6</c:v>
                </c:pt>
                <c:pt idx="18">
                  <c:v>140.69999999999999</c:v>
                </c:pt>
                <c:pt idx="19">
                  <c:v>77.900000000000006</c:v>
                </c:pt>
                <c:pt idx="20">
                  <c:v>131.19999999999999</c:v>
                </c:pt>
                <c:pt idx="21">
                  <c:v>40.200000000000003</c:v>
                </c:pt>
                <c:pt idx="22">
                  <c:v>117.7</c:v>
                </c:pt>
                <c:pt idx="23">
                  <c:v>71.599999999999994</c:v>
                </c:pt>
                <c:pt idx="24">
                  <c:v>26.9</c:v>
                </c:pt>
                <c:pt idx="25">
                  <c:v>131.5</c:v>
                </c:pt>
                <c:pt idx="26">
                  <c:v>155.69999999999999</c:v>
                </c:pt>
                <c:pt idx="27">
                  <c:v>63.3</c:v>
                </c:pt>
                <c:pt idx="28">
                  <c:v>265.10000000000002</c:v>
                </c:pt>
                <c:pt idx="29">
                  <c:v>174</c:v>
                </c:pt>
                <c:pt idx="30">
                  <c:v>79.099999999999994</c:v>
                </c:pt>
                <c:pt idx="31">
                  <c:v>152.6</c:v>
                </c:pt>
                <c:pt idx="32">
                  <c:v>178.2</c:v>
                </c:pt>
                <c:pt idx="33">
                  <c:v>56.7</c:v>
                </c:pt>
                <c:pt idx="34">
                  <c:v>314.60000000000002</c:v>
                </c:pt>
                <c:pt idx="3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5-4C08-9CF2-F75B77B16557}"/>
            </c:ext>
          </c:extLst>
        </c:ser>
        <c:ser>
          <c:idx val="4"/>
          <c:order val="4"/>
          <c:tx>
            <c:strRef>
              <c:f>Dados!$F$5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Dados!$F$6:$F$41</c:f>
              <c:numCache>
                <c:formatCode>General</c:formatCode>
                <c:ptCount val="36"/>
                <c:pt idx="0">
                  <c:v>225.2</c:v>
                </c:pt>
                <c:pt idx="1">
                  <c:v>44.8</c:v>
                </c:pt>
                <c:pt idx="2">
                  <c:v>32.799999999999997</c:v>
                </c:pt>
                <c:pt idx="3">
                  <c:v>197</c:v>
                </c:pt>
                <c:pt idx="4">
                  <c:v>32.4</c:v>
                </c:pt>
                <c:pt idx="5">
                  <c:v>84.2</c:v>
                </c:pt>
                <c:pt idx="6">
                  <c:v>143.19999999999999</c:v>
                </c:pt>
                <c:pt idx="7">
                  <c:v>355.6</c:v>
                </c:pt>
                <c:pt idx="8">
                  <c:v>80.2</c:v>
                </c:pt>
                <c:pt idx="9">
                  <c:v>65.2</c:v>
                </c:pt>
                <c:pt idx="10">
                  <c:v>43.4</c:v>
                </c:pt>
                <c:pt idx="11">
                  <c:v>258.2</c:v>
                </c:pt>
                <c:pt idx="12">
                  <c:v>278</c:v>
                </c:pt>
                <c:pt idx="13">
                  <c:v>143.6</c:v>
                </c:pt>
                <c:pt idx="14">
                  <c:v>96</c:v>
                </c:pt>
                <c:pt idx="15">
                  <c:v>54.4</c:v>
                </c:pt>
                <c:pt idx="16">
                  <c:v>328.5</c:v>
                </c:pt>
                <c:pt idx="17">
                  <c:v>145.4</c:v>
                </c:pt>
                <c:pt idx="18">
                  <c:v>154.1</c:v>
                </c:pt>
                <c:pt idx="19">
                  <c:v>50.7</c:v>
                </c:pt>
                <c:pt idx="20">
                  <c:v>21</c:v>
                </c:pt>
                <c:pt idx="21">
                  <c:v>64.3</c:v>
                </c:pt>
                <c:pt idx="22">
                  <c:v>49.6</c:v>
                </c:pt>
                <c:pt idx="23">
                  <c:v>100.5</c:v>
                </c:pt>
                <c:pt idx="24">
                  <c:v>28</c:v>
                </c:pt>
                <c:pt idx="25">
                  <c:v>177.8</c:v>
                </c:pt>
                <c:pt idx="26">
                  <c:v>181.8</c:v>
                </c:pt>
                <c:pt idx="27">
                  <c:v>60.8</c:v>
                </c:pt>
                <c:pt idx="28">
                  <c:v>154.5</c:v>
                </c:pt>
                <c:pt idx="29">
                  <c:v>112.2</c:v>
                </c:pt>
                <c:pt idx="30">
                  <c:v>34.9</c:v>
                </c:pt>
                <c:pt idx="31">
                  <c:v>185.1</c:v>
                </c:pt>
                <c:pt idx="32">
                  <c:v>80.099999999999994</c:v>
                </c:pt>
                <c:pt idx="33">
                  <c:v>57.3</c:v>
                </c:pt>
                <c:pt idx="34">
                  <c:v>104.5</c:v>
                </c:pt>
                <c:pt idx="35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85-4C08-9CF2-F75B77B16557}"/>
            </c:ext>
          </c:extLst>
        </c:ser>
        <c:ser>
          <c:idx val="5"/>
          <c:order val="5"/>
          <c:tx>
            <c:strRef>
              <c:f>Dados!$G$5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Dados!$G$6:$G$41</c:f>
              <c:numCache>
                <c:formatCode>General</c:formatCode>
                <c:ptCount val="36"/>
                <c:pt idx="0">
                  <c:v>92.6</c:v>
                </c:pt>
                <c:pt idx="1">
                  <c:v>63.8</c:v>
                </c:pt>
                <c:pt idx="2">
                  <c:v>50.2</c:v>
                </c:pt>
                <c:pt idx="3">
                  <c:v>37.200000000000003</c:v>
                </c:pt>
                <c:pt idx="4">
                  <c:v>73.8</c:v>
                </c:pt>
                <c:pt idx="5">
                  <c:v>22.8</c:v>
                </c:pt>
                <c:pt idx="6">
                  <c:v>239.8</c:v>
                </c:pt>
                <c:pt idx="7">
                  <c:v>242.2</c:v>
                </c:pt>
                <c:pt idx="8">
                  <c:v>149.80000000000001</c:v>
                </c:pt>
                <c:pt idx="9">
                  <c:v>51.6</c:v>
                </c:pt>
                <c:pt idx="10">
                  <c:v>7</c:v>
                </c:pt>
                <c:pt idx="11">
                  <c:v>152.80000000000001</c:v>
                </c:pt>
                <c:pt idx="12">
                  <c:v>71.2</c:v>
                </c:pt>
                <c:pt idx="13">
                  <c:v>57.8</c:v>
                </c:pt>
                <c:pt idx="14">
                  <c:v>91.4</c:v>
                </c:pt>
                <c:pt idx="15">
                  <c:v>177</c:v>
                </c:pt>
                <c:pt idx="16">
                  <c:v>57.4</c:v>
                </c:pt>
                <c:pt idx="17">
                  <c:v>89.1</c:v>
                </c:pt>
                <c:pt idx="18">
                  <c:v>78.900000000000006</c:v>
                </c:pt>
                <c:pt idx="19">
                  <c:v>82.9</c:v>
                </c:pt>
                <c:pt idx="20">
                  <c:v>149.5</c:v>
                </c:pt>
                <c:pt idx="21">
                  <c:v>154.19999999999999</c:v>
                </c:pt>
                <c:pt idx="22">
                  <c:v>114.2</c:v>
                </c:pt>
                <c:pt idx="23">
                  <c:v>77.7</c:v>
                </c:pt>
                <c:pt idx="24">
                  <c:v>155</c:v>
                </c:pt>
                <c:pt idx="25">
                  <c:v>145.80000000000001</c:v>
                </c:pt>
                <c:pt idx="26">
                  <c:v>69.8</c:v>
                </c:pt>
                <c:pt idx="27">
                  <c:v>127.3</c:v>
                </c:pt>
                <c:pt idx="28">
                  <c:v>22.1</c:v>
                </c:pt>
                <c:pt idx="29">
                  <c:v>97.6</c:v>
                </c:pt>
                <c:pt idx="30">
                  <c:v>34.5</c:v>
                </c:pt>
                <c:pt idx="31">
                  <c:v>15.2</c:v>
                </c:pt>
                <c:pt idx="32">
                  <c:v>141.19999999999999</c:v>
                </c:pt>
                <c:pt idx="33">
                  <c:v>88.2</c:v>
                </c:pt>
                <c:pt idx="34">
                  <c:v>105.2</c:v>
                </c:pt>
                <c:pt idx="35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85-4C08-9CF2-F75B77B16557}"/>
            </c:ext>
          </c:extLst>
        </c:ser>
        <c:ser>
          <c:idx val="6"/>
          <c:order val="6"/>
          <c:tx>
            <c:strRef>
              <c:f>Dados!$H$5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Dados!$H$6:$H$41</c:f>
              <c:numCache>
                <c:formatCode>General</c:formatCode>
                <c:ptCount val="36"/>
                <c:pt idx="0">
                  <c:v>111.8</c:v>
                </c:pt>
                <c:pt idx="1">
                  <c:v>43.8</c:v>
                </c:pt>
                <c:pt idx="2">
                  <c:v>49.7</c:v>
                </c:pt>
                <c:pt idx="3">
                  <c:v>45.2</c:v>
                </c:pt>
                <c:pt idx="4">
                  <c:v>259.39999999999998</c:v>
                </c:pt>
                <c:pt idx="5">
                  <c:v>114.6</c:v>
                </c:pt>
                <c:pt idx="6">
                  <c:v>88.2</c:v>
                </c:pt>
                <c:pt idx="7">
                  <c:v>280</c:v>
                </c:pt>
                <c:pt idx="8">
                  <c:v>62</c:v>
                </c:pt>
                <c:pt idx="9">
                  <c:v>15.8</c:v>
                </c:pt>
                <c:pt idx="10">
                  <c:v>63.8</c:v>
                </c:pt>
                <c:pt idx="11">
                  <c:v>17.8</c:v>
                </c:pt>
                <c:pt idx="12">
                  <c:v>24.4</c:v>
                </c:pt>
                <c:pt idx="13">
                  <c:v>152.19999999999999</c:v>
                </c:pt>
                <c:pt idx="14">
                  <c:v>262.8</c:v>
                </c:pt>
                <c:pt idx="15">
                  <c:v>12.4</c:v>
                </c:pt>
                <c:pt idx="16">
                  <c:v>264.7</c:v>
                </c:pt>
                <c:pt idx="17">
                  <c:v>142.9</c:v>
                </c:pt>
                <c:pt idx="18">
                  <c:v>112.3</c:v>
                </c:pt>
                <c:pt idx="19">
                  <c:v>152.6</c:v>
                </c:pt>
                <c:pt idx="20">
                  <c:v>93.7</c:v>
                </c:pt>
                <c:pt idx="21">
                  <c:v>47</c:v>
                </c:pt>
                <c:pt idx="22">
                  <c:v>170.2</c:v>
                </c:pt>
                <c:pt idx="23">
                  <c:v>240.1</c:v>
                </c:pt>
                <c:pt idx="24">
                  <c:v>53.1</c:v>
                </c:pt>
                <c:pt idx="25">
                  <c:v>318.2</c:v>
                </c:pt>
                <c:pt idx="26">
                  <c:v>61.9</c:v>
                </c:pt>
                <c:pt idx="27">
                  <c:v>171.9</c:v>
                </c:pt>
                <c:pt idx="28">
                  <c:v>156.1</c:v>
                </c:pt>
                <c:pt idx="29">
                  <c:v>123.1</c:v>
                </c:pt>
                <c:pt idx="30">
                  <c:v>59</c:v>
                </c:pt>
                <c:pt idx="31">
                  <c:v>117.4</c:v>
                </c:pt>
                <c:pt idx="32">
                  <c:v>19.600000000000001</c:v>
                </c:pt>
                <c:pt idx="33">
                  <c:v>264.7</c:v>
                </c:pt>
                <c:pt idx="34">
                  <c:v>174.9</c:v>
                </c:pt>
                <c:pt idx="35">
                  <c:v>151.19999999999999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85-4C08-9CF2-F75B77B16557}"/>
            </c:ext>
          </c:extLst>
        </c:ser>
        <c:ser>
          <c:idx val="7"/>
          <c:order val="7"/>
          <c:tx>
            <c:strRef>
              <c:f>Dados!$I$5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Dados!$I$6:$I$41</c:f>
              <c:numCache>
                <c:formatCode>General</c:formatCode>
                <c:ptCount val="36"/>
                <c:pt idx="0">
                  <c:v>121.2</c:v>
                </c:pt>
                <c:pt idx="1">
                  <c:v>78.8</c:v>
                </c:pt>
                <c:pt idx="2">
                  <c:v>141</c:v>
                </c:pt>
                <c:pt idx="3">
                  <c:v>58.2</c:v>
                </c:pt>
                <c:pt idx="4">
                  <c:v>168</c:v>
                </c:pt>
                <c:pt idx="5">
                  <c:v>76</c:v>
                </c:pt>
                <c:pt idx="6">
                  <c:v>87</c:v>
                </c:pt>
                <c:pt idx="7">
                  <c:v>31.6</c:v>
                </c:pt>
                <c:pt idx="8">
                  <c:v>233.8</c:v>
                </c:pt>
                <c:pt idx="9">
                  <c:v>3.4</c:v>
                </c:pt>
                <c:pt idx="10">
                  <c:v>83.2</c:v>
                </c:pt>
                <c:pt idx="11">
                  <c:v>56.3</c:v>
                </c:pt>
                <c:pt idx="12">
                  <c:v>8.1999999999999993</c:v>
                </c:pt>
                <c:pt idx="13">
                  <c:v>21.8</c:v>
                </c:pt>
                <c:pt idx="14">
                  <c:v>144.4</c:v>
                </c:pt>
                <c:pt idx="15">
                  <c:v>31.3</c:v>
                </c:pt>
                <c:pt idx="16">
                  <c:v>165.9</c:v>
                </c:pt>
                <c:pt idx="17">
                  <c:v>59.9</c:v>
                </c:pt>
                <c:pt idx="18">
                  <c:v>20.5</c:v>
                </c:pt>
                <c:pt idx="19">
                  <c:v>70.599999999999994</c:v>
                </c:pt>
                <c:pt idx="20">
                  <c:v>74.099999999999994</c:v>
                </c:pt>
                <c:pt idx="21">
                  <c:v>118.5</c:v>
                </c:pt>
                <c:pt idx="22">
                  <c:v>238.1</c:v>
                </c:pt>
                <c:pt idx="23">
                  <c:v>25.8</c:v>
                </c:pt>
                <c:pt idx="24">
                  <c:v>120</c:v>
                </c:pt>
                <c:pt idx="25">
                  <c:v>58.1</c:v>
                </c:pt>
                <c:pt idx="26">
                  <c:v>116.8</c:v>
                </c:pt>
                <c:pt idx="27">
                  <c:v>33.9</c:v>
                </c:pt>
                <c:pt idx="28">
                  <c:v>42.2</c:v>
                </c:pt>
                <c:pt idx="29">
                  <c:v>110.1</c:v>
                </c:pt>
                <c:pt idx="30">
                  <c:v>56</c:v>
                </c:pt>
                <c:pt idx="31">
                  <c:v>39</c:v>
                </c:pt>
                <c:pt idx="32">
                  <c:v>142.6</c:v>
                </c:pt>
                <c:pt idx="33">
                  <c:v>70.400000000000006</c:v>
                </c:pt>
                <c:pt idx="34">
                  <c:v>57.3</c:v>
                </c:pt>
                <c:pt idx="35">
                  <c:v>265.89999999999998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85-4C08-9CF2-F75B77B16557}"/>
            </c:ext>
          </c:extLst>
        </c:ser>
        <c:ser>
          <c:idx val="8"/>
          <c:order val="8"/>
          <c:tx>
            <c:strRef>
              <c:f>Dados!$J$5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Dados!$J$6:$J$41</c:f>
              <c:numCache>
                <c:formatCode>General</c:formatCode>
                <c:ptCount val="36"/>
                <c:pt idx="0">
                  <c:v>123.6</c:v>
                </c:pt>
                <c:pt idx="1">
                  <c:v>111.2</c:v>
                </c:pt>
                <c:pt idx="2">
                  <c:v>114</c:v>
                </c:pt>
                <c:pt idx="3">
                  <c:v>188.2</c:v>
                </c:pt>
                <c:pt idx="4">
                  <c:v>187.4</c:v>
                </c:pt>
                <c:pt idx="5">
                  <c:v>76.8</c:v>
                </c:pt>
                <c:pt idx="6">
                  <c:v>34.4</c:v>
                </c:pt>
                <c:pt idx="7">
                  <c:v>212.6</c:v>
                </c:pt>
                <c:pt idx="8">
                  <c:v>93.4</c:v>
                </c:pt>
                <c:pt idx="9">
                  <c:v>188.8</c:v>
                </c:pt>
                <c:pt idx="10">
                  <c:v>128.4</c:v>
                </c:pt>
                <c:pt idx="11">
                  <c:v>129</c:v>
                </c:pt>
                <c:pt idx="12">
                  <c:v>148</c:v>
                </c:pt>
                <c:pt idx="13">
                  <c:v>201.8</c:v>
                </c:pt>
                <c:pt idx="14">
                  <c:v>134.80000000000001</c:v>
                </c:pt>
                <c:pt idx="15">
                  <c:v>66.8</c:v>
                </c:pt>
                <c:pt idx="16">
                  <c:v>141.19999999999999</c:v>
                </c:pt>
                <c:pt idx="17">
                  <c:v>402.8</c:v>
                </c:pt>
                <c:pt idx="18">
                  <c:v>29</c:v>
                </c:pt>
                <c:pt idx="19">
                  <c:v>165.4</c:v>
                </c:pt>
                <c:pt idx="20">
                  <c:v>219.3</c:v>
                </c:pt>
                <c:pt idx="21">
                  <c:v>173.4</c:v>
                </c:pt>
                <c:pt idx="22">
                  <c:v>335.4</c:v>
                </c:pt>
                <c:pt idx="23">
                  <c:v>148.19999999999999</c:v>
                </c:pt>
                <c:pt idx="24">
                  <c:v>223.2</c:v>
                </c:pt>
                <c:pt idx="25">
                  <c:v>143.80000000000001</c:v>
                </c:pt>
                <c:pt idx="26">
                  <c:v>154.4</c:v>
                </c:pt>
                <c:pt idx="27">
                  <c:v>339.3</c:v>
                </c:pt>
                <c:pt idx="28">
                  <c:v>99.6</c:v>
                </c:pt>
                <c:pt idx="29">
                  <c:v>348</c:v>
                </c:pt>
                <c:pt idx="30">
                  <c:v>207.5</c:v>
                </c:pt>
                <c:pt idx="31">
                  <c:v>104.4</c:v>
                </c:pt>
                <c:pt idx="32">
                  <c:v>125.5</c:v>
                </c:pt>
                <c:pt idx="33">
                  <c:v>350.1</c:v>
                </c:pt>
                <c:pt idx="34">
                  <c:v>118.8</c:v>
                </c:pt>
                <c:pt idx="35">
                  <c:v>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85-4C08-9CF2-F75B77B16557}"/>
            </c:ext>
          </c:extLst>
        </c:ser>
        <c:ser>
          <c:idx val="9"/>
          <c:order val="9"/>
          <c:tx>
            <c:strRef>
              <c:f>Dados!$K$5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Dados!$K$6:$K$41</c:f>
              <c:numCache>
                <c:formatCode>General</c:formatCode>
                <c:ptCount val="36"/>
                <c:pt idx="0">
                  <c:v>112.4</c:v>
                </c:pt>
                <c:pt idx="1">
                  <c:v>243.2</c:v>
                </c:pt>
                <c:pt idx="2">
                  <c:v>96.4</c:v>
                </c:pt>
                <c:pt idx="3">
                  <c:v>259.8</c:v>
                </c:pt>
                <c:pt idx="4">
                  <c:v>243.8</c:v>
                </c:pt>
                <c:pt idx="5">
                  <c:v>249.8</c:v>
                </c:pt>
                <c:pt idx="6">
                  <c:v>241.2</c:v>
                </c:pt>
                <c:pt idx="7">
                  <c:v>153.4</c:v>
                </c:pt>
                <c:pt idx="8">
                  <c:v>63.4</c:v>
                </c:pt>
                <c:pt idx="9">
                  <c:v>120.6</c:v>
                </c:pt>
                <c:pt idx="10">
                  <c:v>148.80000000000001</c:v>
                </c:pt>
                <c:pt idx="11">
                  <c:v>196.6</c:v>
                </c:pt>
                <c:pt idx="12">
                  <c:v>184.6</c:v>
                </c:pt>
                <c:pt idx="13">
                  <c:v>33.6</c:v>
                </c:pt>
                <c:pt idx="14">
                  <c:v>133.19999999999999</c:v>
                </c:pt>
                <c:pt idx="15">
                  <c:v>199.2</c:v>
                </c:pt>
                <c:pt idx="16">
                  <c:v>107</c:v>
                </c:pt>
                <c:pt idx="17">
                  <c:v>106.7</c:v>
                </c:pt>
                <c:pt idx="18">
                  <c:v>169.9</c:v>
                </c:pt>
                <c:pt idx="19">
                  <c:v>152.69999999999999</c:v>
                </c:pt>
                <c:pt idx="20">
                  <c:v>158.1</c:v>
                </c:pt>
                <c:pt idx="21">
                  <c:v>347.8</c:v>
                </c:pt>
                <c:pt idx="22">
                  <c:v>252</c:v>
                </c:pt>
                <c:pt idx="23">
                  <c:v>180.1</c:v>
                </c:pt>
                <c:pt idx="24">
                  <c:v>156.69999999999999</c:v>
                </c:pt>
                <c:pt idx="25">
                  <c:v>237.1</c:v>
                </c:pt>
                <c:pt idx="26">
                  <c:v>157.4</c:v>
                </c:pt>
                <c:pt idx="27">
                  <c:v>119.8</c:v>
                </c:pt>
                <c:pt idx="28">
                  <c:v>174.1</c:v>
                </c:pt>
                <c:pt idx="29">
                  <c:v>142.4</c:v>
                </c:pt>
                <c:pt idx="30">
                  <c:v>107.1</c:v>
                </c:pt>
                <c:pt idx="31">
                  <c:v>151.30000000000001</c:v>
                </c:pt>
                <c:pt idx="32">
                  <c:v>389.5</c:v>
                </c:pt>
                <c:pt idx="33">
                  <c:v>152</c:v>
                </c:pt>
                <c:pt idx="34">
                  <c:v>177.8</c:v>
                </c:pt>
                <c:pt idx="35">
                  <c:v>237.1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85-4C08-9CF2-F75B77B16557}"/>
            </c:ext>
          </c:extLst>
        </c:ser>
        <c:ser>
          <c:idx val="10"/>
          <c:order val="10"/>
          <c:tx>
            <c:strRef>
              <c:f>Dados!$L$5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Dados!$L$6:$L$41</c:f>
              <c:numCache>
                <c:formatCode>General</c:formatCode>
                <c:ptCount val="36"/>
                <c:pt idx="0">
                  <c:v>118.4</c:v>
                </c:pt>
                <c:pt idx="1">
                  <c:v>141.4</c:v>
                </c:pt>
                <c:pt idx="2">
                  <c:v>262.3</c:v>
                </c:pt>
                <c:pt idx="3">
                  <c:v>143.19999999999999</c:v>
                </c:pt>
                <c:pt idx="4">
                  <c:v>39.200000000000003</c:v>
                </c:pt>
                <c:pt idx="5">
                  <c:v>157.4</c:v>
                </c:pt>
                <c:pt idx="6">
                  <c:v>254.4</c:v>
                </c:pt>
                <c:pt idx="7">
                  <c:v>124.6</c:v>
                </c:pt>
                <c:pt idx="8">
                  <c:v>334</c:v>
                </c:pt>
                <c:pt idx="9">
                  <c:v>144.19999999999999</c:v>
                </c:pt>
                <c:pt idx="10">
                  <c:v>182.2</c:v>
                </c:pt>
                <c:pt idx="11">
                  <c:v>63.4</c:v>
                </c:pt>
                <c:pt idx="12">
                  <c:v>40.299999999999997</c:v>
                </c:pt>
                <c:pt idx="13">
                  <c:v>73.400000000000006</c:v>
                </c:pt>
                <c:pt idx="14">
                  <c:v>237.8</c:v>
                </c:pt>
                <c:pt idx="15">
                  <c:v>240.8</c:v>
                </c:pt>
                <c:pt idx="16">
                  <c:v>165.1</c:v>
                </c:pt>
                <c:pt idx="17">
                  <c:v>132.1</c:v>
                </c:pt>
                <c:pt idx="18">
                  <c:v>352.6</c:v>
                </c:pt>
                <c:pt idx="19">
                  <c:v>218.1</c:v>
                </c:pt>
                <c:pt idx="20">
                  <c:v>193.2</c:v>
                </c:pt>
                <c:pt idx="21">
                  <c:v>228.2</c:v>
                </c:pt>
                <c:pt idx="22">
                  <c:v>70</c:v>
                </c:pt>
                <c:pt idx="23">
                  <c:v>161.80000000000001</c:v>
                </c:pt>
                <c:pt idx="24">
                  <c:v>138.5</c:v>
                </c:pt>
                <c:pt idx="25">
                  <c:v>240.9</c:v>
                </c:pt>
                <c:pt idx="26">
                  <c:v>134.1</c:v>
                </c:pt>
                <c:pt idx="27">
                  <c:v>164.4</c:v>
                </c:pt>
                <c:pt idx="28">
                  <c:v>159.19999999999999</c:v>
                </c:pt>
                <c:pt idx="29">
                  <c:v>206.7</c:v>
                </c:pt>
                <c:pt idx="30">
                  <c:v>400.7</c:v>
                </c:pt>
                <c:pt idx="31">
                  <c:v>201.8</c:v>
                </c:pt>
                <c:pt idx="32">
                  <c:v>390.2</c:v>
                </c:pt>
                <c:pt idx="33">
                  <c:v>270.5</c:v>
                </c:pt>
                <c:pt idx="34">
                  <c:v>188.4</c:v>
                </c:pt>
                <c:pt idx="35">
                  <c:v>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85-4C08-9CF2-F75B77B16557}"/>
            </c:ext>
          </c:extLst>
        </c:ser>
        <c:ser>
          <c:idx val="11"/>
          <c:order val="11"/>
          <c:tx>
            <c:strRef>
              <c:f>Dados!$M$5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Dados!$A$6:$A$41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Dados!$M$6:$M$41</c:f>
              <c:numCache>
                <c:formatCode>General</c:formatCode>
                <c:ptCount val="36"/>
                <c:pt idx="0">
                  <c:v>145.6</c:v>
                </c:pt>
                <c:pt idx="1">
                  <c:v>185.2</c:v>
                </c:pt>
                <c:pt idx="2">
                  <c:v>164</c:v>
                </c:pt>
                <c:pt idx="3">
                  <c:v>170.8</c:v>
                </c:pt>
                <c:pt idx="4">
                  <c:v>531.4</c:v>
                </c:pt>
                <c:pt idx="5">
                  <c:v>253.8</c:v>
                </c:pt>
                <c:pt idx="6">
                  <c:v>226</c:v>
                </c:pt>
                <c:pt idx="7">
                  <c:v>169</c:v>
                </c:pt>
                <c:pt idx="8">
                  <c:v>212.4</c:v>
                </c:pt>
                <c:pt idx="9">
                  <c:v>60.6</c:v>
                </c:pt>
                <c:pt idx="10">
                  <c:v>314.39999999999998</c:v>
                </c:pt>
                <c:pt idx="11">
                  <c:v>156.19999999999999</c:v>
                </c:pt>
                <c:pt idx="12">
                  <c:v>184.6</c:v>
                </c:pt>
                <c:pt idx="13">
                  <c:v>265</c:v>
                </c:pt>
                <c:pt idx="14">
                  <c:v>75.5</c:v>
                </c:pt>
                <c:pt idx="15">
                  <c:v>290.8</c:v>
                </c:pt>
                <c:pt idx="16">
                  <c:v>87.3</c:v>
                </c:pt>
                <c:pt idx="17">
                  <c:v>270.8</c:v>
                </c:pt>
                <c:pt idx="18">
                  <c:v>224.7</c:v>
                </c:pt>
                <c:pt idx="19">
                  <c:v>381</c:v>
                </c:pt>
                <c:pt idx="20">
                  <c:v>455.9</c:v>
                </c:pt>
                <c:pt idx="21">
                  <c:v>175.9</c:v>
                </c:pt>
                <c:pt idx="22">
                  <c:v>259.5</c:v>
                </c:pt>
                <c:pt idx="23">
                  <c:v>201.6</c:v>
                </c:pt>
                <c:pt idx="24">
                  <c:v>267.8</c:v>
                </c:pt>
                <c:pt idx="25">
                  <c:v>290</c:v>
                </c:pt>
                <c:pt idx="26">
                  <c:v>328.4</c:v>
                </c:pt>
                <c:pt idx="27">
                  <c:v>195.1</c:v>
                </c:pt>
                <c:pt idx="28">
                  <c:v>260.39999999999998</c:v>
                </c:pt>
                <c:pt idx="29">
                  <c:v>153.1</c:v>
                </c:pt>
                <c:pt idx="30">
                  <c:v>326.60000000000002</c:v>
                </c:pt>
                <c:pt idx="31">
                  <c:v>295.2</c:v>
                </c:pt>
                <c:pt idx="32">
                  <c:v>108.8</c:v>
                </c:pt>
                <c:pt idx="33">
                  <c:v>308.10000000000002</c:v>
                </c:pt>
                <c:pt idx="34">
                  <c:v>335.9</c:v>
                </c:pt>
                <c:pt idx="35">
                  <c:v>163.6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85-4C08-9CF2-F75B77B16557}"/>
            </c:ext>
          </c:extLst>
        </c:ser>
        <c:bandFmts>
          <c:bandFmt>
            <c:idx val="0"/>
            <c:spPr>
              <a:solidFill>
                <a:srgbClr val="FFC0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"/>
            <c:spPr>
              <a:solidFill>
                <a:srgbClr val="FFFF0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2"/>
            <c:spPr>
              <a:solidFill>
                <a:srgbClr val="92D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3"/>
            <c:spPr>
              <a:solidFill>
                <a:srgbClr val="00B05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4"/>
            <c:spPr>
              <a:solidFill>
                <a:srgbClr val="00B0F0"/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5"/>
            <c:spPr>
              <a:solidFill>
                <a:schemeClr val="accent1">
                  <a:lumMod val="75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396757584"/>
        <c:axId val="396756928"/>
        <c:axId val="393218960"/>
      </c:surfaceChart>
      <c:catAx>
        <c:axId val="3967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  <c:auto val="1"/>
        <c:lblAlgn val="ctr"/>
        <c:lblOffset val="100"/>
        <c:tickLblSkip val="1"/>
        <c:noMultiLvlLbl val="0"/>
      </c:catAx>
      <c:valAx>
        <c:axId val="3967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7584"/>
        <c:crosses val="autoZero"/>
        <c:crossBetween val="midCat"/>
        <c:majorUnit val="120"/>
      </c:valAx>
      <c:serAx>
        <c:axId val="3932189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56928"/>
        <c:crosses val="autoZero"/>
      </c:ser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desv_abs!$T$5</c:f>
              <c:strCache>
                <c:ptCount val="1"/>
                <c:pt idx="0">
                  <c:v>ANUAL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desv_abs!$A$6:$A$41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desv_abs!$T$6:$T$41</c:f>
              <c:numCache>
                <c:formatCode>0.00</c:formatCode>
                <c:ptCount val="36"/>
                <c:pt idx="0">
                  <c:v>-125.71111111111122</c:v>
                </c:pt>
                <c:pt idx="1">
                  <c:v>-188.61111111111109</c:v>
                </c:pt>
                <c:pt idx="2">
                  <c:v>-860.91111111111127</c:v>
                </c:pt>
                <c:pt idx="3">
                  <c:v>-325.11111111111109</c:v>
                </c:pt>
                <c:pt idx="4">
                  <c:v>220.28888888888878</c:v>
                </c:pt>
                <c:pt idx="5">
                  <c:v>-36.211111111111222</c:v>
                </c:pt>
                <c:pt idx="6">
                  <c:v>-86.111111111110858</c:v>
                </c:pt>
                <c:pt idx="7">
                  <c:v>489.88888888888914</c:v>
                </c:pt>
                <c:pt idx="8">
                  <c:v>-175.51111111111095</c:v>
                </c:pt>
                <c:pt idx="9">
                  <c:v>-571.9111111111115</c:v>
                </c:pt>
                <c:pt idx="10">
                  <c:v>-199.71111111111122</c:v>
                </c:pt>
                <c:pt idx="11">
                  <c:v>-232.21111111111122</c:v>
                </c:pt>
                <c:pt idx="12">
                  <c:v>-308.81111111111136</c:v>
                </c:pt>
                <c:pt idx="13">
                  <c:v>86.888888888888232</c:v>
                </c:pt>
                <c:pt idx="14">
                  <c:v>37.688888888888869</c:v>
                </c:pt>
                <c:pt idx="15">
                  <c:v>-402.91111111111127</c:v>
                </c:pt>
                <c:pt idx="16">
                  <c:v>-53.811111111110677</c:v>
                </c:pt>
                <c:pt idx="17">
                  <c:v>390.58888888888896</c:v>
                </c:pt>
                <c:pt idx="18">
                  <c:v>53.488888888888596</c:v>
                </c:pt>
                <c:pt idx="19">
                  <c:v>65.788888888888778</c:v>
                </c:pt>
                <c:pt idx="20">
                  <c:v>220.18888888888841</c:v>
                </c:pt>
                <c:pt idx="21">
                  <c:v>-64.311111111111131</c:v>
                </c:pt>
                <c:pt idx="22">
                  <c:v>665.0888888888885</c:v>
                </c:pt>
                <c:pt idx="23">
                  <c:v>150.4888888888886</c:v>
                </c:pt>
                <c:pt idx="24">
                  <c:v>-460.41111111111127</c:v>
                </c:pt>
                <c:pt idx="25">
                  <c:v>599.78888888888878</c:v>
                </c:pt>
                <c:pt idx="26">
                  <c:v>113.18888888888887</c:v>
                </c:pt>
                <c:pt idx="27">
                  <c:v>-131.11111111111131</c:v>
                </c:pt>
                <c:pt idx="28">
                  <c:v>-11.511111111111404</c:v>
                </c:pt>
                <c:pt idx="29">
                  <c:v>-205.21111111111122</c:v>
                </c:pt>
                <c:pt idx="30">
                  <c:v>-270.31111111111113</c:v>
                </c:pt>
                <c:pt idx="31">
                  <c:v>-106.0111111111114</c:v>
                </c:pt>
                <c:pt idx="32">
                  <c:v>415.78888888888878</c:v>
                </c:pt>
                <c:pt idx="33">
                  <c:v>173.88888888888869</c:v>
                </c:pt>
                <c:pt idx="34">
                  <c:v>544.08888888888941</c:v>
                </c:pt>
                <c:pt idx="35">
                  <c:v>589.28888888888878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F-4FDC-8AC5-9CE5C12E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747088"/>
        <c:axId val="396748728"/>
      </c:lineChart>
      <c:catAx>
        <c:axId val="39674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48728"/>
        <c:crosses val="autoZero"/>
        <c:auto val="1"/>
        <c:lblAlgn val="ctr"/>
        <c:lblOffset val="100"/>
        <c:noMultiLvlLbl val="0"/>
      </c:catAx>
      <c:valAx>
        <c:axId val="39674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74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Absoluto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Class_Anual!$B$4</c:f>
              <c:strCache>
                <c:ptCount val="1"/>
                <c:pt idx="0">
                  <c:v>Ext. Seco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Class_Anual!$B$5:$B$40</c:f>
              <c:numCache>
                <c:formatCode>0.00</c:formatCode>
                <c:ptCount val="36"/>
                <c:pt idx="0">
                  <c:v>-345.12089871544839</c:v>
                </c:pt>
                <c:pt idx="1">
                  <c:v>-345.12089871544839</c:v>
                </c:pt>
                <c:pt idx="2">
                  <c:v>-345.12089871544839</c:v>
                </c:pt>
                <c:pt idx="3">
                  <c:v>-345.12089871544839</c:v>
                </c:pt>
                <c:pt idx="4">
                  <c:v>-345.12089871544839</c:v>
                </c:pt>
                <c:pt idx="5">
                  <c:v>-345.12089871544839</c:v>
                </c:pt>
                <c:pt idx="6">
                  <c:v>-345.12089871544839</c:v>
                </c:pt>
                <c:pt idx="7">
                  <c:v>-345.12089871544839</c:v>
                </c:pt>
                <c:pt idx="8">
                  <c:v>-345.12089871544839</c:v>
                </c:pt>
                <c:pt idx="9">
                  <c:v>-345.12089871544839</c:v>
                </c:pt>
                <c:pt idx="10">
                  <c:v>-345.12089871544839</c:v>
                </c:pt>
                <c:pt idx="11">
                  <c:v>-345.12089871544839</c:v>
                </c:pt>
                <c:pt idx="12">
                  <c:v>-345.12089871544839</c:v>
                </c:pt>
                <c:pt idx="13">
                  <c:v>-345.12089871544839</c:v>
                </c:pt>
                <c:pt idx="14">
                  <c:v>-345.12089871544839</c:v>
                </c:pt>
                <c:pt idx="15">
                  <c:v>-345.12089871544839</c:v>
                </c:pt>
                <c:pt idx="16">
                  <c:v>-345.12089871544839</c:v>
                </c:pt>
                <c:pt idx="17">
                  <c:v>-345.12089871544839</c:v>
                </c:pt>
                <c:pt idx="18">
                  <c:v>-345.12089871544839</c:v>
                </c:pt>
                <c:pt idx="19">
                  <c:v>-345.12089871544839</c:v>
                </c:pt>
                <c:pt idx="20">
                  <c:v>-345.12089871544839</c:v>
                </c:pt>
                <c:pt idx="21">
                  <c:v>-345.12089871544839</c:v>
                </c:pt>
                <c:pt idx="22">
                  <c:v>-345.12089871544839</c:v>
                </c:pt>
                <c:pt idx="23">
                  <c:v>-345.12089871544839</c:v>
                </c:pt>
                <c:pt idx="24">
                  <c:v>-345.12089871544839</c:v>
                </c:pt>
                <c:pt idx="25">
                  <c:v>-345.12089871544839</c:v>
                </c:pt>
                <c:pt idx="26">
                  <c:v>-345.12089871544839</c:v>
                </c:pt>
                <c:pt idx="27">
                  <c:v>-345.12089871544839</c:v>
                </c:pt>
                <c:pt idx="28">
                  <c:v>-345.12089871544839</c:v>
                </c:pt>
                <c:pt idx="29">
                  <c:v>-345.12089871544839</c:v>
                </c:pt>
                <c:pt idx="30">
                  <c:v>-345.12089871544839</c:v>
                </c:pt>
                <c:pt idx="31">
                  <c:v>-345.12089871544839</c:v>
                </c:pt>
                <c:pt idx="32">
                  <c:v>-345.12089871544839</c:v>
                </c:pt>
                <c:pt idx="33">
                  <c:v>-345.12089871544839</c:v>
                </c:pt>
                <c:pt idx="34">
                  <c:v>-345.12089871544839</c:v>
                </c:pt>
                <c:pt idx="35">
                  <c:v>-345.12089871544839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2-4E0E-BBEB-8122F8D86389}"/>
            </c:ext>
          </c:extLst>
        </c:ser>
        <c:ser>
          <c:idx val="1"/>
          <c:order val="1"/>
          <c:tx>
            <c:strRef>
              <c:f>Class_Anual!$C$4</c:f>
              <c:strCache>
                <c:ptCount val="1"/>
                <c:pt idx="0">
                  <c:v>Seco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Class_Anual!$C$5:$C$40</c:f>
              <c:numCache>
                <c:formatCode>0.00</c:formatCode>
                <c:ptCount val="36"/>
                <c:pt idx="0" formatCode="General">
                  <c:v>-172.56044935772422</c:v>
                </c:pt>
                <c:pt idx="1">
                  <c:v>-172.56044935772422</c:v>
                </c:pt>
                <c:pt idx="2">
                  <c:v>-172.56044935772422</c:v>
                </c:pt>
                <c:pt idx="3">
                  <c:v>-172.56044935772422</c:v>
                </c:pt>
                <c:pt idx="4">
                  <c:v>-172.56044935772422</c:v>
                </c:pt>
                <c:pt idx="5">
                  <c:v>-172.56044935772422</c:v>
                </c:pt>
                <c:pt idx="6">
                  <c:v>-172.56044935772422</c:v>
                </c:pt>
                <c:pt idx="7">
                  <c:v>-172.56044935772422</c:v>
                </c:pt>
                <c:pt idx="8">
                  <c:v>-172.56044935772422</c:v>
                </c:pt>
                <c:pt idx="9">
                  <c:v>-172.56044935772422</c:v>
                </c:pt>
                <c:pt idx="10">
                  <c:v>-172.56044935772422</c:v>
                </c:pt>
                <c:pt idx="11">
                  <c:v>-172.56044935772422</c:v>
                </c:pt>
                <c:pt idx="12">
                  <c:v>-172.56044935772422</c:v>
                </c:pt>
                <c:pt idx="13">
                  <c:v>-172.56044935772422</c:v>
                </c:pt>
                <c:pt idx="14">
                  <c:v>-172.56044935772422</c:v>
                </c:pt>
                <c:pt idx="15">
                  <c:v>-172.56044935772422</c:v>
                </c:pt>
                <c:pt idx="16">
                  <c:v>-172.56044935772422</c:v>
                </c:pt>
                <c:pt idx="17">
                  <c:v>-172.56044935772422</c:v>
                </c:pt>
                <c:pt idx="18">
                  <c:v>-172.56044935772422</c:v>
                </c:pt>
                <c:pt idx="19">
                  <c:v>-172.56044935772422</c:v>
                </c:pt>
                <c:pt idx="20">
                  <c:v>-172.56044935772422</c:v>
                </c:pt>
                <c:pt idx="21">
                  <c:v>-172.56044935772422</c:v>
                </c:pt>
                <c:pt idx="22">
                  <c:v>-172.56044935772422</c:v>
                </c:pt>
                <c:pt idx="23">
                  <c:v>-172.56044935772422</c:v>
                </c:pt>
                <c:pt idx="24">
                  <c:v>-172.56044935772422</c:v>
                </c:pt>
                <c:pt idx="25">
                  <c:v>-172.56044935772422</c:v>
                </c:pt>
                <c:pt idx="26">
                  <c:v>-172.56044935772422</c:v>
                </c:pt>
                <c:pt idx="27">
                  <c:v>-172.56044935772422</c:v>
                </c:pt>
                <c:pt idx="28">
                  <c:v>-172.56044935772422</c:v>
                </c:pt>
                <c:pt idx="29">
                  <c:v>-172.56044935772422</c:v>
                </c:pt>
                <c:pt idx="30">
                  <c:v>-172.56044935772422</c:v>
                </c:pt>
                <c:pt idx="31">
                  <c:v>-172.56044935772422</c:v>
                </c:pt>
                <c:pt idx="32">
                  <c:v>-172.56044935772422</c:v>
                </c:pt>
                <c:pt idx="33">
                  <c:v>-172.56044935772422</c:v>
                </c:pt>
                <c:pt idx="34">
                  <c:v>-172.56044935772422</c:v>
                </c:pt>
                <c:pt idx="35">
                  <c:v>-172.56044935772422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2-4E0E-BBEB-8122F8D86389}"/>
            </c:ext>
          </c:extLst>
        </c:ser>
        <c:ser>
          <c:idx val="2"/>
          <c:order val="2"/>
          <c:tx>
            <c:strRef>
              <c:f>Class_Anual!$D$4</c:f>
              <c:strCache>
                <c:ptCount val="1"/>
                <c:pt idx="0">
                  <c:v>Anual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Class_Anual!$D$5:$D$40</c:f>
              <c:numCache>
                <c:formatCode>0.00</c:formatCode>
                <c:ptCount val="36"/>
                <c:pt idx="0">
                  <c:v>-251.42222222222244</c:v>
                </c:pt>
                <c:pt idx="1">
                  <c:v>-377.22222222222217</c:v>
                </c:pt>
                <c:pt idx="2">
                  <c:v>-1721.8222222222225</c:v>
                </c:pt>
                <c:pt idx="3">
                  <c:v>-650.22222222222217</c:v>
                </c:pt>
                <c:pt idx="4">
                  <c:v>440.57777777777756</c:v>
                </c:pt>
                <c:pt idx="5">
                  <c:v>-72.422222222222445</c:v>
                </c:pt>
                <c:pt idx="6">
                  <c:v>-172.22222222222172</c:v>
                </c:pt>
                <c:pt idx="7">
                  <c:v>979.77777777777828</c:v>
                </c:pt>
                <c:pt idx="8">
                  <c:v>-351.0222222222219</c:v>
                </c:pt>
                <c:pt idx="9">
                  <c:v>-1143.822222222223</c:v>
                </c:pt>
                <c:pt idx="10">
                  <c:v>-399.42222222222244</c:v>
                </c:pt>
                <c:pt idx="11">
                  <c:v>-464.42222222222244</c:v>
                </c:pt>
                <c:pt idx="12">
                  <c:v>-617.62222222222272</c:v>
                </c:pt>
                <c:pt idx="13">
                  <c:v>173.77777777777646</c:v>
                </c:pt>
                <c:pt idx="14">
                  <c:v>75.377777777777737</c:v>
                </c:pt>
                <c:pt idx="15">
                  <c:v>-805.82222222222254</c:v>
                </c:pt>
                <c:pt idx="16">
                  <c:v>-107.62222222222135</c:v>
                </c:pt>
                <c:pt idx="17">
                  <c:v>781.17777777777792</c:v>
                </c:pt>
                <c:pt idx="18">
                  <c:v>106.97777777777719</c:v>
                </c:pt>
                <c:pt idx="19">
                  <c:v>131.57777777777756</c:v>
                </c:pt>
                <c:pt idx="20">
                  <c:v>440.37777777777683</c:v>
                </c:pt>
                <c:pt idx="21">
                  <c:v>-128.62222222222226</c:v>
                </c:pt>
                <c:pt idx="22">
                  <c:v>1330.177777777777</c:v>
                </c:pt>
                <c:pt idx="23">
                  <c:v>300.97777777777719</c:v>
                </c:pt>
                <c:pt idx="24">
                  <c:v>-920.82222222222254</c:v>
                </c:pt>
                <c:pt idx="25">
                  <c:v>1199.5777777777776</c:v>
                </c:pt>
                <c:pt idx="26">
                  <c:v>226.37777777777774</c:v>
                </c:pt>
                <c:pt idx="27">
                  <c:v>-262.22222222222263</c:v>
                </c:pt>
                <c:pt idx="28">
                  <c:v>-23.022222222222808</c:v>
                </c:pt>
                <c:pt idx="29">
                  <c:v>-410.42222222222244</c:v>
                </c:pt>
                <c:pt idx="30">
                  <c:v>-540.62222222222226</c:v>
                </c:pt>
                <c:pt idx="31">
                  <c:v>-212.02222222222281</c:v>
                </c:pt>
                <c:pt idx="32">
                  <c:v>831.57777777777756</c:v>
                </c:pt>
                <c:pt idx="33">
                  <c:v>347.77777777777737</c:v>
                </c:pt>
                <c:pt idx="34">
                  <c:v>1088.1777777777788</c:v>
                </c:pt>
                <c:pt idx="35">
                  <c:v>1178.5777777777776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2-4E0E-BBEB-8122F8D86389}"/>
            </c:ext>
          </c:extLst>
        </c:ser>
        <c:ser>
          <c:idx val="3"/>
          <c:order val="3"/>
          <c:tx>
            <c:strRef>
              <c:f>Class_Anual!$E$4</c:f>
              <c:strCache>
                <c:ptCount val="1"/>
                <c:pt idx="0">
                  <c:v>Chuvoso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Class_Anual!$E$5:$E$40</c:f>
              <c:numCache>
                <c:formatCode>General</c:formatCode>
                <c:ptCount val="36"/>
                <c:pt idx="0">
                  <c:v>172.56044935772405</c:v>
                </c:pt>
                <c:pt idx="1">
                  <c:v>172.56044935772405</c:v>
                </c:pt>
                <c:pt idx="2">
                  <c:v>172.56044935772405</c:v>
                </c:pt>
                <c:pt idx="3">
                  <c:v>172.56044935772405</c:v>
                </c:pt>
                <c:pt idx="4">
                  <c:v>172.56044935772405</c:v>
                </c:pt>
                <c:pt idx="5">
                  <c:v>172.56044935772405</c:v>
                </c:pt>
                <c:pt idx="6">
                  <c:v>172.56044935772405</c:v>
                </c:pt>
                <c:pt idx="7">
                  <c:v>172.56044935772405</c:v>
                </c:pt>
                <c:pt idx="8">
                  <c:v>172.56044935772405</c:v>
                </c:pt>
                <c:pt idx="9">
                  <c:v>172.56044935772405</c:v>
                </c:pt>
                <c:pt idx="10">
                  <c:v>172.56044935772405</c:v>
                </c:pt>
                <c:pt idx="11">
                  <c:v>172.56044935772405</c:v>
                </c:pt>
                <c:pt idx="12">
                  <c:v>172.56044935772405</c:v>
                </c:pt>
                <c:pt idx="13">
                  <c:v>172.56044935772405</c:v>
                </c:pt>
                <c:pt idx="14">
                  <c:v>172.56044935772405</c:v>
                </c:pt>
                <c:pt idx="15">
                  <c:v>172.56044935772405</c:v>
                </c:pt>
                <c:pt idx="16">
                  <c:v>172.56044935772405</c:v>
                </c:pt>
                <c:pt idx="17">
                  <c:v>172.56044935772405</c:v>
                </c:pt>
                <c:pt idx="18">
                  <c:v>172.56044935772405</c:v>
                </c:pt>
                <c:pt idx="19">
                  <c:v>172.56044935772405</c:v>
                </c:pt>
                <c:pt idx="20">
                  <c:v>172.56044935772405</c:v>
                </c:pt>
                <c:pt idx="21">
                  <c:v>172.56044935772405</c:v>
                </c:pt>
                <c:pt idx="22">
                  <c:v>172.56044935772405</c:v>
                </c:pt>
                <c:pt idx="23">
                  <c:v>172.56044935772405</c:v>
                </c:pt>
                <c:pt idx="24">
                  <c:v>172.56044935772405</c:v>
                </c:pt>
                <c:pt idx="25">
                  <c:v>172.56044935772405</c:v>
                </c:pt>
                <c:pt idx="26">
                  <c:v>172.56044935772405</c:v>
                </c:pt>
                <c:pt idx="27">
                  <c:v>172.56044935772405</c:v>
                </c:pt>
                <c:pt idx="28">
                  <c:v>172.56044935772405</c:v>
                </c:pt>
                <c:pt idx="29">
                  <c:v>172.56044935772405</c:v>
                </c:pt>
                <c:pt idx="30">
                  <c:v>172.56044935772405</c:v>
                </c:pt>
                <c:pt idx="31">
                  <c:v>172.56044935772405</c:v>
                </c:pt>
                <c:pt idx="32">
                  <c:v>172.56044935772405</c:v>
                </c:pt>
                <c:pt idx="33">
                  <c:v>172.56044935772405</c:v>
                </c:pt>
                <c:pt idx="34">
                  <c:v>172.56044935772405</c:v>
                </c:pt>
                <c:pt idx="35">
                  <c:v>172.56044935772405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22-4E0E-BBEB-8122F8D86389}"/>
            </c:ext>
          </c:extLst>
        </c:ser>
        <c:ser>
          <c:idx val="4"/>
          <c:order val="4"/>
          <c:tx>
            <c:strRef>
              <c:f>Class_Anual!$F$4</c:f>
              <c:strCache>
                <c:ptCount val="1"/>
                <c:pt idx="0">
                  <c:v>Ext. Chuvoso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Class_Anual!$F$5:$F$40</c:f>
              <c:numCache>
                <c:formatCode>0.00</c:formatCode>
                <c:ptCount val="36"/>
                <c:pt idx="0">
                  <c:v>345.12089871544816</c:v>
                </c:pt>
                <c:pt idx="1">
                  <c:v>345.12089871544816</c:v>
                </c:pt>
                <c:pt idx="2">
                  <c:v>345.12089871544816</c:v>
                </c:pt>
                <c:pt idx="3">
                  <c:v>345.12089871544816</c:v>
                </c:pt>
                <c:pt idx="4">
                  <c:v>345.12089871544816</c:v>
                </c:pt>
                <c:pt idx="5">
                  <c:v>345.12089871544816</c:v>
                </c:pt>
                <c:pt idx="6">
                  <c:v>345.12089871544816</c:v>
                </c:pt>
                <c:pt idx="7">
                  <c:v>345.12089871544816</c:v>
                </c:pt>
                <c:pt idx="8">
                  <c:v>345.12089871544816</c:v>
                </c:pt>
                <c:pt idx="9">
                  <c:v>345.12089871544816</c:v>
                </c:pt>
                <c:pt idx="10">
                  <c:v>345.12089871544816</c:v>
                </c:pt>
                <c:pt idx="11">
                  <c:v>345.12089871544816</c:v>
                </c:pt>
                <c:pt idx="12">
                  <c:v>345.12089871544816</c:v>
                </c:pt>
                <c:pt idx="13">
                  <c:v>345.12089871544816</c:v>
                </c:pt>
                <c:pt idx="14">
                  <c:v>345.12089871544816</c:v>
                </c:pt>
                <c:pt idx="15">
                  <c:v>345.12089871544816</c:v>
                </c:pt>
                <c:pt idx="16">
                  <c:v>345.12089871544816</c:v>
                </c:pt>
                <c:pt idx="17">
                  <c:v>345.12089871544816</c:v>
                </c:pt>
                <c:pt idx="18">
                  <c:v>345.12089871544816</c:v>
                </c:pt>
                <c:pt idx="19">
                  <c:v>345.12089871544816</c:v>
                </c:pt>
                <c:pt idx="20">
                  <c:v>345.12089871544816</c:v>
                </c:pt>
                <c:pt idx="21">
                  <c:v>345.12089871544816</c:v>
                </c:pt>
                <c:pt idx="22">
                  <c:v>345.12089871544816</c:v>
                </c:pt>
                <c:pt idx="23">
                  <c:v>345.12089871544816</c:v>
                </c:pt>
                <c:pt idx="24">
                  <c:v>345.12089871544816</c:v>
                </c:pt>
                <c:pt idx="25">
                  <c:v>345.12089871544816</c:v>
                </c:pt>
                <c:pt idx="26">
                  <c:v>345.12089871544816</c:v>
                </c:pt>
                <c:pt idx="27">
                  <c:v>345.12089871544816</c:v>
                </c:pt>
                <c:pt idx="28">
                  <c:v>345.12089871544816</c:v>
                </c:pt>
                <c:pt idx="29">
                  <c:v>345.12089871544816</c:v>
                </c:pt>
                <c:pt idx="30">
                  <c:v>345.12089871544816</c:v>
                </c:pt>
                <c:pt idx="31">
                  <c:v>345.12089871544816</c:v>
                </c:pt>
                <c:pt idx="32">
                  <c:v>345.12089871544816</c:v>
                </c:pt>
                <c:pt idx="33">
                  <c:v>345.12089871544816</c:v>
                </c:pt>
                <c:pt idx="34">
                  <c:v>345.12089871544816</c:v>
                </c:pt>
                <c:pt idx="35">
                  <c:v>345.12089871544816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22-4E0E-BBEB-8122F8D8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905552"/>
        <c:axId val="541907520"/>
      </c:lineChart>
      <c:catAx>
        <c:axId val="541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1907520"/>
        <c:crosses val="autoZero"/>
        <c:auto val="1"/>
        <c:lblAlgn val="ctr"/>
        <c:lblOffset val="100"/>
        <c:noMultiLvlLbl val="0"/>
      </c:catAx>
      <c:valAx>
        <c:axId val="5419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190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Relativo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37834011373578297"/>
          <c:y val="0.1111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914479440069988E-2"/>
          <c:y val="0.23839129483814522"/>
          <c:w val="0.8555675853018373"/>
          <c:h val="0.49104841061533977"/>
        </c:manualLayout>
      </c:layout>
      <c:lineChart>
        <c:grouping val="standard"/>
        <c:varyColors val="0"/>
        <c:ser>
          <c:idx val="0"/>
          <c:order val="0"/>
          <c:tx>
            <c:strRef>
              <c:f>Class_Anual!$I$4</c:f>
              <c:strCache>
                <c:ptCount val="1"/>
                <c:pt idx="0">
                  <c:v>Ext. Seco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Class_Anual!$I$5:$I$40</c:f>
              <c:numCache>
                <c:formatCode>0.00</c:formatCode>
                <c:ptCount val="36"/>
                <c:pt idx="0">
                  <c:v>-15.604248537778874</c:v>
                </c:pt>
                <c:pt idx="1">
                  <c:v>-15.604248537778874</c:v>
                </c:pt>
                <c:pt idx="2">
                  <c:v>-15.604248537778874</c:v>
                </c:pt>
                <c:pt idx="3">
                  <c:v>-15.604248537778874</c:v>
                </c:pt>
                <c:pt idx="4">
                  <c:v>-15.604248537778874</c:v>
                </c:pt>
                <c:pt idx="5">
                  <c:v>-15.604248537778874</c:v>
                </c:pt>
                <c:pt idx="6">
                  <c:v>-15.604248537778874</c:v>
                </c:pt>
                <c:pt idx="7">
                  <c:v>-15.604248537778874</c:v>
                </c:pt>
                <c:pt idx="8">
                  <c:v>-15.604248537778874</c:v>
                </c:pt>
                <c:pt idx="9">
                  <c:v>-15.604248537778874</c:v>
                </c:pt>
                <c:pt idx="10">
                  <c:v>-15.604248537778874</c:v>
                </c:pt>
                <c:pt idx="11">
                  <c:v>-15.604248537778874</c:v>
                </c:pt>
                <c:pt idx="12">
                  <c:v>-15.604248537778874</c:v>
                </c:pt>
                <c:pt idx="13">
                  <c:v>-15.604248537778874</c:v>
                </c:pt>
                <c:pt idx="14">
                  <c:v>-15.604248537778874</c:v>
                </c:pt>
                <c:pt idx="15">
                  <c:v>-15.604248537778874</c:v>
                </c:pt>
                <c:pt idx="16">
                  <c:v>-15.604248537778874</c:v>
                </c:pt>
                <c:pt idx="17">
                  <c:v>-15.604248537778874</c:v>
                </c:pt>
                <c:pt idx="18">
                  <c:v>-15.604248537778874</c:v>
                </c:pt>
                <c:pt idx="19">
                  <c:v>-15.604248537778874</c:v>
                </c:pt>
                <c:pt idx="20">
                  <c:v>-15.604248537778874</c:v>
                </c:pt>
                <c:pt idx="21">
                  <c:v>-15.604248537778874</c:v>
                </c:pt>
                <c:pt idx="22">
                  <c:v>-15.604248537778874</c:v>
                </c:pt>
                <c:pt idx="23">
                  <c:v>-15.604248537778874</c:v>
                </c:pt>
                <c:pt idx="24">
                  <c:v>-15.604248537778874</c:v>
                </c:pt>
                <c:pt idx="25">
                  <c:v>-15.604248537778874</c:v>
                </c:pt>
                <c:pt idx="26">
                  <c:v>-15.604248537778874</c:v>
                </c:pt>
                <c:pt idx="27">
                  <c:v>-15.604248537778874</c:v>
                </c:pt>
                <c:pt idx="28">
                  <c:v>-15.604248537778874</c:v>
                </c:pt>
                <c:pt idx="29">
                  <c:v>-15.604248537778874</c:v>
                </c:pt>
                <c:pt idx="30">
                  <c:v>-15.604248537778874</c:v>
                </c:pt>
                <c:pt idx="31">
                  <c:v>-15.604248537778874</c:v>
                </c:pt>
                <c:pt idx="32">
                  <c:v>-15.604248537778874</c:v>
                </c:pt>
                <c:pt idx="33">
                  <c:v>-15.604248537778874</c:v>
                </c:pt>
                <c:pt idx="34">
                  <c:v>-15.604248537778874</c:v>
                </c:pt>
                <c:pt idx="35">
                  <c:v>-15.604248537778874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4-466D-BB32-EAF434D408DD}"/>
            </c:ext>
          </c:extLst>
        </c:ser>
        <c:ser>
          <c:idx val="1"/>
          <c:order val="1"/>
          <c:tx>
            <c:strRef>
              <c:f>Class_Anual!$J$4</c:f>
              <c:strCache>
                <c:ptCount val="1"/>
                <c:pt idx="0">
                  <c:v>Seco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Class_Anual!$J$5:$J$40</c:f>
              <c:numCache>
                <c:formatCode>General</c:formatCode>
                <c:ptCount val="36"/>
                <c:pt idx="0">
                  <c:v>-7.8021242688894397</c:v>
                </c:pt>
                <c:pt idx="1">
                  <c:v>-7.8021242688894397</c:v>
                </c:pt>
                <c:pt idx="2">
                  <c:v>-7.8021242688894397</c:v>
                </c:pt>
                <c:pt idx="3">
                  <c:v>-7.8021242688894397</c:v>
                </c:pt>
                <c:pt idx="4">
                  <c:v>-7.8021242688894397</c:v>
                </c:pt>
                <c:pt idx="5">
                  <c:v>-7.8021242688894397</c:v>
                </c:pt>
                <c:pt idx="6">
                  <c:v>-7.8021242688894397</c:v>
                </c:pt>
                <c:pt idx="7">
                  <c:v>-7.8021242688894397</c:v>
                </c:pt>
                <c:pt idx="8">
                  <c:v>-7.8021242688894397</c:v>
                </c:pt>
                <c:pt idx="9">
                  <c:v>-7.8021242688894397</c:v>
                </c:pt>
                <c:pt idx="10">
                  <c:v>-7.8021242688894397</c:v>
                </c:pt>
                <c:pt idx="11">
                  <c:v>-7.8021242688894397</c:v>
                </c:pt>
                <c:pt idx="12">
                  <c:v>-7.8021242688894397</c:v>
                </c:pt>
                <c:pt idx="13">
                  <c:v>-7.8021242688894397</c:v>
                </c:pt>
                <c:pt idx="14">
                  <c:v>-7.8021242688894397</c:v>
                </c:pt>
                <c:pt idx="15">
                  <c:v>-7.8021242688894397</c:v>
                </c:pt>
                <c:pt idx="16">
                  <c:v>-7.8021242688894397</c:v>
                </c:pt>
                <c:pt idx="17">
                  <c:v>-7.8021242688894397</c:v>
                </c:pt>
                <c:pt idx="18">
                  <c:v>-7.8021242688894397</c:v>
                </c:pt>
                <c:pt idx="19">
                  <c:v>-7.8021242688894397</c:v>
                </c:pt>
                <c:pt idx="20">
                  <c:v>-7.8021242688894397</c:v>
                </c:pt>
                <c:pt idx="21">
                  <c:v>-7.8021242688894397</c:v>
                </c:pt>
                <c:pt idx="22">
                  <c:v>-7.8021242688894397</c:v>
                </c:pt>
                <c:pt idx="23">
                  <c:v>-7.8021242688894397</c:v>
                </c:pt>
                <c:pt idx="24">
                  <c:v>-7.8021242688894397</c:v>
                </c:pt>
                <c:pt idx="25">
                  <c:v>-7.8021242688894397</c:v>
                </c:pt>
                <c:pt idx="26">
                  <c:v>-7.8021242688894397</c:v>
                </c:pt>
                <c:pt idx="27">
                  <c:v>-7.8021242688894397</c:v>
                </c:pt>
                <c:pt idx="28">
                  <c:v>-7.8021242688894397</c:v>
                </c:pt>
                <c:pt idx="29">
                  <c:v>-7.8021242688894397</c:v>
                </c:pt>
                <c:pt idx="30">
                  <c:v>-7.8021242688894397</c:v>
                </c:pt>
                <c:pt idx="31">
                  <c:v>-7.8021242688894397</c:v>
                </c:pt>
                <c:pt idx="32">
                  <c:v>-7.8021242688894397</c:v>
                </c:pt>
                <c:pt idx="33">
                  <c:v>-7.8021242688894397</c:v>
                </c:pt>
                <c:pt idx="34">
                  <c:v>-7.8021242688894397</c:v>
                </c:pt>
                <c:pt idx="35">
                  <c:v>-7.8021242688894397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4-466D-BB32-EAF434D408DD}"/>
            </c:ext>
          </c:extLst>
        </c:ser>
        <c:ser>
          <c:idx val="2"/>
          <c:order val="2"/>
          <c:tx>
            <c:strRef>
              <c:f>Class_Anual!$K$4</c:f>
              <c:strCache>
                <c:ptCount val="1"/>
                <c:pt idx="0">
                  <c:v>Anual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Class_Anual!$K$5:$K$40</c:f>
              <c:numCache>
                <c:formatCode>0.00</c:formatCode>
                <c:ptCount val="36"/>
                <c:pt idx="0">
                  <c:v>-5.6838847749856871</c:v>
                </c:pt>
                <c:pt idx="1">
                  <c:v>-8.5278366674369757</c:v>
                </c:pt>
                <c:pt idx="2">
                  <c:v>-38.925115797723237</c:v>
                </c:pt>
                <c:pt idx="3">
                  <c:v>-14.699528771087241</c:v>
                </c:pt>
                <c:pt idx="4">
                  <c:v>9.9601113265746921</c:v>
                </c:pt>
                <c:pt idx="5">
                  <c:v>-1.6372441648999818</c:v>
                </c:pt>
                <c:pt idx="6">
                  <c:v>-3.8934158570036157</c:v>
                </c:pt>
                <c:pt idx="7">
                  <c:v>22.149768404553548</c:v>
                </c:pt>
                <c:pt idx="8">
                  <c:v>-7.9355350809328042</c:v>
                </c:pt>
                <c:pt idx="9">
                  <c:v>-25.858309805379463</c:v>
                </c:pt>
                <c:pt idx="10">
                  <c:v>-9.0297105308107408</c:v>
                </c:pt>
                <c:pt idx="11">
                  <c:v>-10.499161031679851</c:v>
                </c:pt>
                <c:pt idx="12">
                  <c:v>-13.962542827574437</c:v>
                </c:pt>
                <c:pt idx="13">
                  <c:v>3.9285821937765331</c:v>
                </c:pt>
                <c:pt idx="14">
                  <c:v>1.7040602047685542</c:v>
                </c:pt>
                <c:pt idx="15">
                  <c:v>-18.217167200860072</c:v>
                </c:pt>
                <c:pt idx="16">
                  <c:v>-2.4330081284475371</c:v>
                </c:pt>
                <c:pt idx="17">
                  <c:v>17.660031951128843</c:v>
                </c:pt>
                <c:pt idx="18">
                  <c:v>2.4184392174987557</c:v>
                </c:pt>
                <c:pt idx="19">
                  <c:v>2.9745697147507659</c:v>
                </c:pt>
                <c:pt idx="20">
                  <c:v>9.9555899404181556</c:v>
                </c:pt>
                <c:pt idx="21">
                  <c:v>-2.9077536748821937</c:v>
                </c:pt>
                <c:pt idx="22">
                  <c:v>30.071236950777156</c:v>
                </c:pt>
                <c:pt idx="23">
                  <c:v>6.8041837893234867</c:v>
                </c:pt>
                <c:pt idx="24">
                  <c:v>-20.816964240859271</c:v>
                </c:pt>
                <c:pt idx="25">
                  <c:v>27.118771790569387</c:v>
                </c:pt>
                <c:pt idx="26">
                  <c:v>5.1177067529414115</c:v>
                </c:pt>
                <c:pt idx="27">
                  <c:v>-5.9280396274377898</c:v>
                </c:pt>
                <c:pt idx="28">
                  <c:v>-0.52046178423946587</c:v>
                </c:pt>
                <c:pt idx="29">
                  <c:v>-9.2783867694193596</c:v>
                </c:pt>
                <c:pt idx="30">
                  <c:v>-12.221809157314096</c:v>
                </c:pt>
                <c:pt idx="31">
                  <c:v>-4.7931717021511879</c:v>
                </c:pt>
                <c:pt idx="32">
                  <c:v>18.799421262571958</c:v>
                </c:pt>
                <c:pt idx="33">
                  <c:v>7.8621881499492501</c:v>
                </c:pt>
                <c:pt idx="34">
                  <c:v>24.600359701387585</c:v>
                </c:pt>
                <c:pt idx="35">
                  <c:v>26.64402624413475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04-466D-BB32-EAF434D408DD}"/>
            </c:ext>
          </c:extLst>
        </c:ser>
        <c:ser>
          <c:idx val="3"/>
          <c:order val="3"/>
          <c:tx>
            <c:strRef>
              <c:f>Class_Anual!$L$4</c:f>
              <c:strCache>
                <c:ptCount val="1"/>
                <c:pt idx="0">
                  <c:v>Chuvoso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Class_Anual!$L$5:$L$40</c:f>
              <c:numCache>
                <c:formatCode>General</c:formatCode>
                <c:ptCount val="36"/>
                <c:pt idx="0">
                  <c:v>7.802124268889429</c:v>
                </c:pt>
                <c:pt idx="1">
                  <c:v>7.802124268889429</c:v>
                </c:pt>
                <c:pt idx="2">
                  <c:v>7.802124268889429</c:v>
                </c:pt>
                <c:pt idx="3">
                  <c:v>7.802124268889429</c:v>
                </c:pt>
                <c:pt idx="4">
                  <c:v>7.802124268889429</c:v>
                </c:pt>
                <c:pt idx="5">
                  <c:v>7.802124268889429</c:v>
                </c:pt>
                <c:pt idx="6">
                  <c:v>7.802124268889429</c:v>
                </c:pt>
                <c:pt idx="7">
                  <c:v>7.802124268889429</c:v>
                </c:pt>
                <c:pt idx="8">
                  <c:v>7.802124268889429</c:v>
                </c:pt>
                <c:pt idx="9">
                  <c:v>7.802124268889429</c:v>
                </c:pt>
                <c:pt idx="10">
                  <c:v>7.802124268889429</c:v>
                </c:pt>
                <c:pt idx="11">
                  <c:v>7.802124268889429</c:v>
                </c:pt>
                <c:pt idx="12">
                  <c:v>7.802124268889429</c:v>
                </c:pt>
                <c:pt idx="13">
                  <c:v>7.802124268889429</c:v>
                </c:pt>
                <c:pt idx="14">
                  <c:v>7.802124268889429</c:v>
                </c:pt>
                <c:pt idx="15">
                  <c:v>7.802124268889429</c:v>
                </c:pt>
                <c:pt idx="16">
                  <c:v>7.802124268889429</c:v>
                </c:pt>
                <c:pt idx="17">
                  <c:v>7.802124268889429</c:v>
                </c:pt>
                <c:pt idx="18">
                  <c:v>7.802124268889429</c:v>
                </c:pt>
                <c:pt idx="19">
                  <c:v>7.802124268889429</c:v>
                </c:pt>
                <c:pt idx="20">
                  <c:v>7.802124268889429</c:v>
                </c:pt>
                <c:pt idx="21">
                  <c:v>7.802124268889429</c:v>
                </c:pt>
                <c:pt idx="22">
                  <c:v>7.802124268889429</c:v>
                </c:pt>
                <c:pt idx="23">
                  <c:v>7.802124268889429</c:v>
                </c:pt>
                <c:pt idx="24">
                  <c:v>7.802124268889429</c:v>
                </c:pt>
                <c:pt idx="25">
                  <c:v>7.802124268889429</c:v>
                </c:pt>
                <c:pt idx="26">
                  <c:v>7.802124268889429</c:v>
                </c:pt>
                <c:pt idx="27">
                  <c:v>7.802124268889429</c:v>
                </c:pt>
                <c:pt idx="28">
                  <c:v>7.802124268889429</c:v>
                </c:pt>
                <c:pt idx="29">
                  <c:v>7.802124268889429</c:v>
                </c:pt>
                <c:pt idx="30">
                  <c:v>7.802124268889429</c:v>
                </c:pt>
                <c:pt idx="31">
                  <c:v>7.802124268889429</c:v>
                </c:pt>
                <c:pt idx="32">
                  <c:v>7.802124268889429</c:v>
                </c:pt>
                <c:pt idx="33">
                  <c:v>7.802124268889429</c:v>
                </c:pt>
                <c:pt idx="34">
                  <c:v>7.802124268889429</c:v>
                </c:pt>
                <c:pt idx="35">
                  <c:v>7.802124268889429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04-466D-BB32-EAF434D408DD}"/>
            </c:ext>
          </c:extLst>
        </c:ser>
        <c:ser>
          <c:idx val="4"/>
          <c:order val="4"/>
          <c:tx>
            <c:strRef>
              <c:f>Class_Anual!$M$4</c:f>
              <c:strCache>
                <c:ptCount val="1"/>
                <c:pt idx="0">
                  <c:v>Ext. Chuvoso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Class_Anual!$A$5:$A$40</c:f>
              <c:numCache>
                <c:formatCode>General</c:formatCode>
                <c:ptCount val="36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</c:numCache>
            </c:numRef>
          </c:cat>
          <c:val>
            <c:numRef>
              <c:f>Class_Anual!$M$5:$M$40</c:f>
              <c:numCache>
                <c:formatCode>0.00</c:formatCode>
                <c:ptCount val="36"/>
                <c:pt idx="0">
                  <c:v>15.604248537778863</c:v>
                </c:pt>
                <c:pt idx="1">
                  <c:v>15.604248537778863</c:v>
                </c:pt>
                <c:pt idx="2">
                  <c:v>15.604248537778863</c:v>
                </c:pt>
                <c:pt idx="3">
                  <c:v>15.604248537778863</c:v>
                </c:pt>
                <c:pt idx="4">
                  <c:v>15.604248537778863</c:v>
                </c:pt>
                <c:pt idx="5">
                  <c:v>15.604248537778863</c:v>
                </c:pt>
                <c:pt idx="6">
                  <c:v>15.604248537778863</c:v>
                </c:pt>
                <c:pt idx="7">
                  <c:v>15.604248537778863</c:v>
                </c:pt>
                <c:pt idx="8">
                  <c:v>15.604248537778863</c:v>
                </c:pt>
                <c:pt idx="9">
                  <c:v>15.604248537778863</c:v>
                </c:pt>
                <c:pt idx="10">
                  <c:v>15.604248537778863</c:v>
                </c:pt>
                <c:pt idx="11">
                  <c:v>15.604248537778863</c:v>
                </c:pt>
                <c:pt idx="12">
                  <c:v>15.604248537778863</c:v>
                </c:pt>
                <c:pt idx="13">
                  <c:v>15.604248537778863</c:v>
                </c:pt>
                <c:pt idx="14">
                  <c:v>15.604248537778863</c:v>
                </c:pt>
                <c:pt idx="15">
                  <c:v>15.604248537778863</c:v>
                </c:pt>
                <c:pt idx="16">
                  <c:v>15.604248537778863</c:v>
                </c:pt>
                <c:pt idx="17">
                  <c:v>15.604248537778863</c:v>
                </c:pt>
                <c:pt idx="18">
                  <c:v>15.604248537778863</c:v>
                </c:pt>
                <c:pt idx="19">
                  <c:v>15.604248537778863</c:v>
                </c:pt>
                <c:pt idx="20">
                  <c:v>15.604248537778863</c:v>
                </c:pt>
                <c:pt idx="21">
                  <c:v>15.604248537778863</c:v>
                </c:pt>
                <c:pt idx="22">
                  <c:v>15.604248537778863</c:v>
                </c:pt>
                <c:pt idx="23">
                  <c:v>15.604248537778863</c:v>
                </c:pt>
                <c:pt idx="24">
                  <c:v>15.604248537778863</c:v>
                </c:pt>
                <c:pt idx="25">
                  <c:v>15.604248537778863</c:v>
                </c:pt>
                <c:pt idx="26">
                  <c:v>15.604248537778863</c:v>
                </c:pt>
                <c:pt idx="27">
                  <c:v>15.604248537778863</c:v>
                </c:pt>
                <c:pt idx="28">
                  <c:v>15.604248537778863</c:v>
                </c:pt>
                <c:pt idx="29">
                  <c:v>15.604248537778863</c:v>
                </c:pt>
                <c:pt idx="30">
                  <c:v>15.604248537778863</c:v>
                </c:pt>
                <c:pt idx="31">
                  <c:v>15.604248537778863</c:v>
                </c:pt>
                <c:pt idx="32">
                  <c:v>15.604248537778863</c:v>
                </c:pt>
                <c:pt idx="33">
                  <c:v>15.604248537778863</c:v>
                </c:pt>
                <c:pt idx="34">
                  <c:v>15.604248537778863</c:v>
                </c:pt>
                <c:pt idx="35">
                  <c:v>15.604248537778863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04-466D-BB32-EAF434D4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905552"/>
        <c:axId val="541907520"/>
      </c:lineChart>
      <c:catAx>
        <c:axId val="541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1907520"/>
        <c:crosses val="autoZero"/>
        <c:auto val="1"/>
        <c:lblAlgn val="ctr"/>
        <c:lblOffset val="100"/>
        <c:noMultiLvlLbl val="0"/>
      </c:catAx>
      <c:valAx>
        <c:axId val="5419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190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4</xdr:row>
      <xdr:rowOff>76200</xdr:rowOff>
    </xdr:from>
    <xdr:to>
      <xdr:col>22</xdr:col>
      <xdr:colOff>161925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2B9A40-82A1-4A1F-81AD-EB975E579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</xdr:row>
      <xdr:rowOff>180975</xdr:rowOff>
    </xdr:from>
    <xdr:to>
      <xdr:col>29</xdr:col>
      <xdr:colOff>361950</xdr:colOff>
      <xdr:row>25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B2996A-8802-4D49-89A5-53AEA5B47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80962</xdr:colOff>
      <xdr:row>9</xdr:row>
      <xdr:rowOff>28575</xdr:rowOff>
    </xdr:from>
    <xdr:to>
      <xdr:col>37</xdr:col>
      <xdr:colOff>385762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83F916-87AF-4B88-9D4E-D1CE1C212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2</xdr:row>
      <xdr:rowOff>28575</xdr:rowOff>
    </xdr:from>
    <xdr:to>
      <xdr:col>29</xdr:col>
      <xdr:colOff>238125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21C909-4661-4A24-B4E6-AB514CD40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538162</xdr:colOff>
      <xdr:row>1</xdr:row>
      <xdr:rowOff>28575</xdr:rowOff>
    </xdr:from>
    <xdr:to>
      <xdr:col>13</xdr:col>
      <xdr:colOff>233362</xdr:colOff>
      <xdr:row>15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225638-6A28-4304-8401-863187C0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</xdr:row>
      <xdr:rowOff>76200</xdr:rowOff>
    </xdr:from>
    <xdr:to>
      <xdr:col>28</xdr:col>
      <xdr:colOff>200025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2650C2-CE04-4746-ABB9-5AF9B06D4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752475</xdr:colOff>
      <xdr:row>4</xdr:row>
      <xdr:rowOff>47625</xdr:rowOff>
    </xdr:from>
    <xdr:to>
      <xdr:col>20</xdr:col>
      <xdr:colOff>238125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ED597C-EE7F-47DE-BF7F-36456A542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F1" workbookViewId="0">
      <selection activeCell="O2" sqref="O2"/>
    </sheetView>
  </sheetViews>
  <sheetFormatPr defaultRowHeight="15" x14ac:dyDescent="0.25"/>
  <cols>
    <col min="2" max="2" width="1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3" x14ac:dyDescent="0.25">
      <c r="A2" s="2">
        <v>2548000</v>
      </c>
      <c r="B2" t="s">
        <v>20</v>
      </c>
      <c r="C2" s="3" t="s">
        <v>21</v>
      </c>
      <c r="D2" s="7" t="s">
        <v>22</v>
      </c>
      <c r="E2" s="7" t="s">
        <v>23</v>
      </c>
      <c r="F2" s="8">
        <v>8</v>
      </c>
      <c r="H2" s="4"/>
    </row>
    <row r="3" spans="1:13" x14ac:dyDescent="0.25">
      <c r="A3" s="2"/>
      <c r="C3" s="3"/>
      <c r="D3" s="3"/>
      <c r="E3" s="3"/>
      <c r="F3" s="3"/>
      <c r="G3" s="4"/>
      <c r="H3" s="4"/>
      <c r="I3" s="3"/>
      <c r="J3" s="3"/>
      <c r="K3" s="4"/>
    </row>
    <row r="4" spans="1:13" x14ac:dyDescent="0.25">
      <c r="A4" s="5" t="s">
        <v>6</v>
      </c>
    </row>
    <row r="5" spans="1:13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</row>
    <row r="6" spans="1:13" x14ac:dyDescent="0.25">
      <c r="A6" s="6">
        <v>1976</v>
      </c>
      <c r="B6">
        <v>480.2</v>
      </c>
      <c r="C6">
        <v>279.60000000000002</v>
      </c>
      <c r="D6">
        <v>208.2</v>
      </c>
      <c r="E6">
        <v>67.2</v>
      </c>
      <c r="F6">
        <v>225.2</v>
      </c>
      <c r="G6">
        <v>92.6</v>
      </c>
      <c r="H6">
        <v>111.8</v>
      </c>
      <c r="I6">
        <v>121.2</v>
      </c>
      <c r="J6">
        <v>123.6</v>
      </c>
      <c r="K6">
        <v>112.4</v>
      </c>
      <c r="L6">
        <v>118.4</v>
      </c>
      <c r="M6">
        <v>145.6</v>
      </c>
    </row>
    <row r="7" spans="1:13" x14ac:dyDescent="0.25">
      <c r="A7" s="6">
        <v>1977</v>
      </c>
      <c r="B7">
        <v>413.8</v>
      </c>
      <c r="C7">
        <v>358</v>
      </c>
      <c r="D7">
        <v>199.1</v>
      </c>
      <c r="E7">
        <v>140</v>
      </c>
      <c r="F7">
        <v>44.8</v>
      </c>
      <c r="G7">
        <v>63.8</v>
      </c>
      <c r="H7">
        <v>43.8</v>
      </c>
      <c r="I7">
        <v>78.8</v>
      </c>
      <c r="J7">
        <v>111.2</v>
      </c>
      <c r="K7">
        <v>243.2</v>
      </c>
      <c r="L7">
        <v>141.4</v>
      </c>
      <c r="M7">
        <v>185.2</v>
      </c>
    </row>
    <row r="8" spans="1:13" x14ac:dyDescent="0.25">
      <c r="A8" s="6">
        <v>1978</v>
      </c>
      <c r="B8">
        <v>141</v>
      </c>
      <c r="C8">
        <v>133.4</v>
      </c>
      <c r="D8">
        <v>137.19999999999999</v>
      </c>
      <c r="E8">
        <v>28.8</v>
      </c>
      <c r="F8">
        <v>32.799999999999997</v>
      </c>
      <c r="G8">
        <v>50.2</v>
      </c>
      <c r="H8">
        <v>49.7</v>
      </c>
      <c r="I8">
        <v>141</v>
      </c>
      <c r="J8">
        <v>114</v>
      </c>
      <c r="K8">
        <v>96.4</v>
      </c>
      <c r="L8">
        <v>262.3</v>
      </c>
      <c r="M8">
        <v>164</v>
      </c>
    </row>
    <row r="9" spans="1:13" x14ac:dyDescent="0.25">
      <c r="A9" s="6">
        <v>1979</v>
      </c>
      <c r="B9">
        <v>233.2</v>
      </c>
      <c r="C9">
        <v>299.39999999999998</v>
      </c>
      <c r="D9">
        <v>157.19999999999999</v>
      </c>
      <c r="E9">
        <v>97.2</v>
      </c>
      <c r="F9">
        <v>197</v>
      </c>
      <c r="G9">
        <v>37.200000000000003</v>
      </c>
      <c r="H9">
        <v>45.2</v>
      </c>
      <c r="I9">
        <v>58.2</v>
      </c>
      <c r="J9">
        <v>188.2</v>
      </c>
      <c r="K9">
        <v>259.8</v>
      </c>
      <c r="L9">
        <v>143.19999999999999</v>
      </c>
      <c r="M9">
        <v>170.8</v>
      </c>
    </row>
    <row r="10" spans="1:13" x14ac:dyDescent="0.25">
      <c r="A10" s="6">
        <v>1980</v>
      </c>
      <c r="B10">
        <v>370.6</v>
      </c>
      <c r="C10">
        <v>299.2</v>
      </c>
      <c r="D10">
        <v>141.19999999999999</v>
      </c>
      <c r="E10">
        <v>85.6</v>
      </c>
      <c r="F10">
        <v>32.4</v>
      </c>
      <c r="G10">
        <v>73.8</v>
      </c>
      <c r="H10">
        <v>259.39999999999998</v>
      </c>
      <c r="I10">
        <v>168</v>
      </c>
      <c r="J10">
        <v>187.4</v>
      </c>
      <c r="K10">
        <v>243.8</v>
      </c>
      <c r="L10">
        <v>39.200000000000003</v>
      </c>
      <c r="M10">
        <v>531.4</v>
      </c>
    </row>
    <row r="11" spans="1:13" x14ac:dyDescent="0.25">
      <c r="A11" s="6">
        <v>1981</v>
      </c>
      <c r="B11">
        <v>519.20000000000005</v>
      </c>
      <c r="C11">
        <v>260.2</v>
      </c>
      <c r="D11">
        <v>250.1</v>
      </c>
      <c r="E11">
        <v>110.6</v>
      </c>
      <c r="F11">
        <v>84.2</v>
      </c>
      <c r="G11">
        <v>22.8</v>
      </c>
      <c r="H11">
        <v>114.6</v>
      </c>
      <c r="I11">
        <v>76</v>
      </c>
      <c r="J11">
        <v>76.8</v>
      </c>
      <c r="K11">
        <v>249.8</v>
      </c>
      <c r="L11">
        <v>157.4</v>
      </c>
      <c r="M11">
        <v>253.8</v>
      </c>
    </row>
    <row r="12" spans="1:13" x14ac:dyDescent="0.25">
      <c r="A12" s="6">
        <v>1982</v>
      </c>
      <c r="B12">
        <v>103</v>
      </c>
      <c r="C12">
        <v>297.8</v>
      </c>
      <c r="D12">
        <v>242.2</v>
      </c>
      <c r="E12">
        <v>168.4</v>
      </c>
      <c r="F12">
        <v>143.19999999999999</v>
      </c>
      <c r="G12">
        <v>239.8</v>
      </c>
      <c r="H12">
        <v>88.2</v>
      </c>
      <c r="I12">
        <v>87</v>
      </c>
      <c r="J12">
        <v>34.4</v>
      </c>
      <c r="K12">
        <v>241.2</v>
      </c>
      <c r="L12">
        <v>254.4</v>
      </c>
      <c r="M12">
        <v>226</v>
      </c>
    </row>
    <row r="13" spans="1:13" x14ac:dyDescent="0.25">
      <c r="A13" s="6">
        <v>1983</v>
      </c>
      <c r="B13">
        <v>320</v>
      </c>
      <c r="C13">
        <v>382.6</v>
      </c>
      <c r="D13">
        <v>196.6</v>
      </c>
      <c r="E13">
        <v>233.4</v>
      </c>
      <c r="F13">
        <v>355.6</v>
      </c>
      <c r="G13">
        <v>242.2</v>
      </c>
      <c r="H13">
        <v>280</v>
      </c>
      <c r="I13">
        <v>31.6</v>
      </c>
      <c r="J13">
        <v>212.6</v>
      </c>
      <c r="K13">
        <v>153.4</v>
      </c>
      <c r="L13">
        <v>124.6</v>
      </c>
      <c r="M13">
        <v>169</v>
      </c>
    </row>
    <row r="14" spans="1:13" x14ac:dyDescent="0.25">
      <c r="A14" s="6">
        <v>1984</v>
      </c>
      <c r="B14">
        <v>222.2</v>
      </c>
      <c r="C14">
        <v>168.4</v>
      </c>
      <c r="D14">
        <v>279.60000000000002</v>
      </c>
      <c r="E14">
        <v>137</v>
      </c>
      <c r="F14">
        <v>80.2</v>
      </c>
      <c r="G14">
        <v>149.80000000000001</v>
      </c>
      <c r="H14">
        <v>62</v>
      </c>
      <c r="I14">
        <v>233.8</v>
      </c>
      <c r="J14">
        <v>93.4</v>
      </c>
      <c r="K14">
        <v>63.4</v>
      </c>
      <c r="L14">
        <v>334</v>
      </c>
      <c r="M14">
        <v>212.4</v>
      </c>
    </row>
    <row r="15" spans="1:13" x14ac:dyDescent="0.25">
      <c r="A15" s="6">
        <v>1985</v>
      </c>
      <c r="B15">
        <v>170.8</v>
      </c>
      <c r="C15">
        <v>303.8</v>
      </c>
      <c r="D15">
        <v>356.2</v>
      </c>
      <c r="E15">
        <v>158.80000000000001</v>
      </c>
      <c r="F15">
        <v>65.2</v>
      </c>
      <c r="G15">
        <v>51.6</v>
      </c>
      <c r="H15">
        <v>15.8</v>
      </c>
      <c r="I15">
        <v>3.4</v>
      </c>
      <c r="J15">
        <v>188.8</v>
      </c>
      <c r="K15">
        <v>120.6</v>
      </c>
      <c r="L15">
        <v>144.19999999999999</v>
      </c>
      <c r="M15">
        <v>60.6</v>
      </c>
    </row>
    <row r="16" spans="1:13" x14ac:dyDescent="0.25">
      <c r="A16" s="6">
        <v>1986</v>
      </c>
      <c r="B16">
        <v>363.4</v>
      </c>
      <c r="C16">
        <v>362.4</v>
      </c>
      <c r="D16">
        <v>208.8</v>
      </c>
      <c r="E16">
        <v>106.2</v>
      </c>
      <c r="F16">
        <v>43.4</v>
      </c>
      <c r="G16">
        <v>7</v>
      </c>
      <c r="H16">
        <v>63.8</v>
      </c>
      <c r="I16">
        <v>83.2</v>
      </c>
      <c r="J16">
        <v>128.4</v>
      </c>
      <c r="K16">
        <v>148.80000000000001</v>
      </c>
      <c r="L16">
        <v>182.2</v>
      </c>
      <c r="M16">
        <v>314.39999999999998</v>
      </c>
    </row>
    <row r="17" spans="1:13" x14ac:dyDescent="0.25">
      <c r="A17" s="6">
        <v>1987</v>
      </c>
      <c r="B17">
        <v>318.2</v>
      </c>
      <c r="C17">
        <v>244</v>
      </c>
      <c r="D17">
        <v>184</v>
      </c>
      <c r="E17">
        <v>203</v>
      </c>
      <c r="F17">
        <v>258.2</v>
      </c>
      <c r="G17">
        <v>152.80000000000001</v>
      </c>
      <c r="H17">
        <v>17.8</v>
      </c>
      <c r="I17">
        <v>56.3</v>
      </c>
      <c r="J17">
        <v>129</v>
      </c>
      <c r="K17">
        <v>196.6</v>
      </c>
      <c r="L17">
        <v>63.4</v>
      </c>
      <c r="M17">
        <v>156.19999999999999</v>
      </c>
    </row>
    <row r="18" spans="1:13" x14ac:dyDescent="0.25">
      <c r="A18" s="6">
        <v>1988</v>
      </c>
      <c r="B18">
        <v>358.4</v>
      </c>
      <c r="C18">
        <v>190.2</v>
      </c>
      <c r="D18">
        <v>253.2</v>
      </c>
      <c r="E18">
        <v>161.80000000000001</v>
      </c>
      <c r="F18">
        <v>278</v>
      </c>
      <c r="G18">
        <v>71.2</v>
      </c>
      <c r="H18">
        <v>24.4</v>
      </c>
      <c r="I18">
        <v>8.1999999999999993</v>
      </c>
      <c r="J18">
        <v>148</v>
      </c>
      <c r="K18">
        <v>184.6</v>
      </c>
      <c r="L18">
        <v>40.299999999999997</v>
      </c>
      <c r="M18">
        <v>184.6</v>
      </c>
    </row>
    <row r="19" spans="1:13" x14ac:dyDescent="0.25">
      <c r="A19" s="6">
        <v>1989</v>
      </c>
      <c r="B19">
        <v>661.4</v>
      </c>
      <c r="C19">
        <v>319</v>
      </c>
      <c r="D19">
        <v>207.2</v>
      </c>
      <c r="E19">
        <v>161.80000000000001</v>
      </c>
      <c r="F19">
        <v>143.6</v>
      </c>
      <c r="G19">
        <v>57.8</v>
      </c>
      <c r="H19">
        <v>152.19999999999999</v>
      </c>
      <c r="I19">
        <v>21.8</v>
      </c>
      <c r="J19">
        <v>201.8</v>
      </c>
      <c r="K19">
        <v>33.6</v>
      </c>
      <c r="L19">
        <v>73.400000000000006</v>
      </c>
      <c r="M19">
        <v>265</v>
      </c>
    </row>
    <row r="20" spans="1:13" x14ac:dyDescent="0.25">
      <c r="A20" s="6">
        <v>1990</v>
      </c>
      <c r="B20">
        <v>390.7</v>
      </c>
      <c r="C20">
        <v>174.4</v>
      </c>
      <c r="D20">
        <v>347.2</v>
      </c>
      <c r="E20">
        <v>161.19999999999999</v>
      </c>
      <c r="F20">
        <v>96</v>
      </c>
      <c r="G20">
        <v>91.4</v>
      </c>
      <c r="H20">
        <v>262.8</v>
      </c>
      <c r="I20">
        <v>144.4</v>
      </c>
      <c r="J20">
        <v>134.80000000000001</v>
      </c>
      <c r="K20">
        <v>133.19999999999999</v>
      </c>
      <c r="L20">
        <v>237.8</v>
      </c>
      <c r="M20">
        <v>75.5</v>
      </c>
    </row>
    <row r="21" spans="1:13" x14ac:dyDescent="0.25">
      <c r="A21" s="6">
        <v>1991</v>
      </c>
      <c r="B21">
        <v>146.30000000000001</v>
      </c>
      <c r="C21">
        <v>222.1</v>
      </c>
      <c r="D21">
        <v>318.5</v>
      </c>
      <c r="E21">
        <v>49.2</v>
      </c>
      <c r="F21">
        <v>54.4</v>
      </c>
      <c r="G21">
        <v>177</v>
      </c>
      <c r="H21">
        <v>12.4</v>
      </c>
      <c r="I21">
        <v>31.3</v>
      </c>
      <c r="J21">
        <v>66.8</v>
      </c>
      <c r="K21">
        <v>199.2</v>
      </c>
      <c r="L21">
        <v>240.8</v>
      </c>
      <c r="M21">
        <v>290.8</v>
      </c>
    </row>
    <row r="22" spans="1:13" x14ac:dyDescent="0.25">
      <c r="A22" s="6">
        <v>1992</v>
      </c>
      <c r="B22">
        <v>148</v>
      </c>
      <c r="C22">
        <v>310.60000000000002</v>
      </c>
      <c r="D22">
        <v>320.60000000000002</v>
      </c>
      <c r="E22">
        <v>61.6</v>
      </c>
      <c r="F22">
        <v>328.5</v>
      </c>
      <c r="G22">
        <v>57.4</v>
      </c>
      <c r="H22">
        <v>264.7</v>
      </c>
      <c r="I22">
        <v>165.9</v>
      </c>
      <c r="J22">
        <v>141.19999999999999</v>
      </c>
      <c r="K22">
        <v>107</v>
      </c>
      <c r="L22">
        <v>165.1</v>
      </c>
      <c r="M22">
        <v>87.3</v>
      </c>
    </row>
    <row r="23" spans="1:13" x14ac:dyDescent="0.25">
      <c r="A23" s="6">
        <v>1993</v>
      </c>
      <c r="B23">
        <v>423.9</v>
      </c>
      <c r="C23">
        <v>439.6</v>
      </c>
      <c r="D23">
        <v>257.5</v>
      </c>
      <c r="E23">
        <v>131.6</v>
      </c>
      <c r="F23">
        <v>145.4</v>
      </c>
      <c r="G23">
        <v>89.1</v>
      </c>
      <c r="H23">
        <v>142.9</v>
      </c>
      <c r="I23">
        <v>59.9</v>
      </c>
      <c r="J23">
        <v>402.8</v>
      </c>
      <c r="K23">
        <v>106.7</v>
      </c>
      <c r="L23">
        <v>132.1</v>
      </c>
      <c r="M23">
        <v>270.8</v>
      </c>
    </row>
    <row r="24" spans="1:13" x14ac:dyDescent="0.25">
      <c r="A24" s="6">
        <v>1994</v>
      </c>
      <c r="B24">
        <v>317.89999999999998</v>
      </c>
      <c r="C24">
        <v>445</v>
      </c>
      <c r="D24">
        <v>219.6</v>
      </c>
      <c r="E24">
        <v>140.69999999999999</v>
      </c>
      <c r="F24">
        <v>154.1</v>
      </c>
      <c r="G24">
        <v>78.900000000000006</v>
      </c>
      <c r="H24">
        <v>112.3</v>
      </c>
      <c r="I24">
        <v>20.5</v>
      </c>
      <c r="J24">
        <v>29</v>
      </c>
      <c r="K24">
        <v>169.9</v>
      </c>
      <c r="L24">
        <v>352.6</v>
      </c>
      <c r="M24">
        <v>224.7</v>
      </c>
    </row>
    <row r="25" spans="1:13" x14ac:dyDescent="0.25">
      <c r="A25" s="6">
        <v>1995</v>
      </c>
      <c r="B25">
        <v>537.6</v>
      </c>
      <c r="C25">
        <v>278.3</v>
      </c>
      <c r="D25">
        <v>109.7</v>
      </c>
      <c r="E25">
        <v>77.900000000000006</v>
      </c>
      <c r="F25">
        <v>50.7</v>
      </c>
      <c r="G25">
        <v>82.9</v>
      </c>
      <c r="H25">
        <v>152.6</v>
      </c>
      <c r="I25">
        <v>70.599999999999994</v>
      </c>
      <c r="J25">
        <v>165.4</v>
      </c>
      <c r="K25">
        <v>152.69999999999999</v>
      </c>
      <c r="L25">
        <v>218.1</v>
      </c>
      <c r="M25">
        <v>381</v>
      </c>
    </row>
    <row r="26" spans="1:13" x14ac:dyDescent="0.25">
      <c r="A26" s="6">
        <v>1996</v>
      </c>
      <c r="B26">
        <v>338.8</v>
      </c>
      <c r="C26">
        <v>317.5</v>
      </c>
      <c r="D26">
        <v>279.60000000000002</v>
      </c>
      <c r="E26">
        <v>131.19999999999999</v>
      </c>
      <c r="F26">
        <v>21</v>
      </c>
      <c r="G26">
        <v>149.5</v>
      </c>
      <c r="H26">
        <v>93.7</v>
      </c>
      <c r="I26">
        <v>74.099999999999994</v>
      </c>
      <c r="J26">
        <v>219.3</v>
      </c>
      <c r="K26">
        <v>158.1</v>
      </c>
      <c r="L26">
        <v>193.2</v>
      </c>
      <c r="M26">
        <v>455.9</v>
      </c>
    </row>
    <row r="27" spans="1:13" x14ac:dyDescent="0.25">
      <c r="A27" s="6">
        <v>1997</v>
      </c>
      <c r="B27">
        <v>496.2</v>
      </c>
      <c r="C27">
        <v>124.8</v>
      </c>
      <c r="D27">
        <v>176.9</v>
      </c>
      <c r="E27">
        <v>40.200000000000003</v>
      </c>
      <c r="F27">
        <v>64.3</v>
      </c>
      <c r="G27">
        <v>154.19999999999999</v>
      </c>
      <c r="H27">
        <v>47</v>
      </c>
      <c r="I27">
        <v>118.5</v>
      </c>
      <c r="J27">
        <v>173.4</v>
      </c>
      <c r="K27">
        <v>347.8</v>
      </c>
      <c r="L27">
        <v>228.2</v>
      </c>
      <c r="M27">
        <v>175.9</v>
      </c>
    </row>
    <row r="28" spans="1:13" x14ac:dyDescent="0.25">
      <c r="A28" s="6">
        <v>1998</v>
      </c>
      <c r="B28">
        <v>522.70000000000005</v>
      </c>
      <c r="C28">
        <v>383</v>
      </c>
      <c r="D28">
        <v>364.4</v>
      </c>
      <c r="E28">
        <v>117.7</v>
      </c>
      <c r="F28">
        <v>49.6</v>
      </c>
      <c r="G28">
        <v>114.2</v>
      </c>
      <c r="H28">
        <v>170.2</v>
      </c>
      <c r="I28">
        <v>238.1</v>
      </c>
      <c r="J28">
        <v>335.4</v>
      </c>
      <c r="K28">
        <v>252</v>
      </c>
      <c r="L28">
        <v>70</v>
      </c>
      <c r="M28">
        <v>259.5</v>
      </c>
    </row>
    <row r="29" spans="1:13" x14ac:dyDescent="0.25">
      <c r="A29" s="6">
        <v>1999</v>
      </c>
      <c r="B29">
        <v>541.79999999999995</v>
      </c>
      <c r="C29">
        <v>370.7</v>
      </c>
      <c r="D29">
        <v>242.3</v>
      </c>
      <c r="E29">
        <v>71.599999999999994</v>
      </c>
      <c r="F29">
        <v>100.5</v>
      </c>
      <c r="G29">
        <v>77.7</v>
      </c>
      <c r="H29">
        <v>240.1</v>
      </c>
      <c r="I29">
        <v>25.8</v>
      </c>
      <c r="J29">
        <v>148.19999999999999</v>
      </c>
      <c r="K29">
        <v>180.1</v>
      </c>
      <c r="L29">
        <v>161.80000000000001</v>
      </c>
      <c r="M29">
        <v>201.6</v>
      </c>
    </row>
    <row r="30" spans="1:13" x14ac:dyDescent="0.25">
      <c r="A30" s="6">
        <v>2000</v>
      </c>
      <c r="B30">
        <v>188.8</v>
      </c>
      <c r="C30">
        <v>248.8</v>
      </c>
      <c r="D30">
        <v>144.5</v>
      </c>
      <c r="E30">
        <v>26.9</v>
      </c>
      <c r="F30">
        <v>28</v>
      </c>
      <c r="G30">
        <v>155</v>
      </c>
      <c r="H30">
        <v>53.1</v>
      </c>
      <c r="I30">
        <v>120</v>
      </c>
      <c r="J30">
        <v>223.2</v>
      </c>
      <c r="K30">
        <v>156.69999999999999</v>
      </c>
      <c r="L30">
        <v>138.5</v>
      </c>
      <c r="M30">
        <v>267.8</v>
      </c>
    </row>
    <row r="31" spans="1:13" x14ac:dyDescent="0.25">
      <c r="A31" s="6">
        <v>2001</v>
      </c>
      <c r="B31">
        <v>302.3</v>
      </c>
      <c r="C31">
        <v>484.4</v>
      </c>
      <c r="D31">
        <v>281.60000000000002</v>
      </c>
      <c r="E31">
        <v>131.5</v>
      </c>
      <c r="F31">
        <v>177.8</v>
      </c>
      <c r="G31">
        <v>145.80000000000001</v>
      </c>
      <c r="H31">
        <v>318.2</v>
      </c>
      <c r="I31">
        <v>58.1</v>
      </c>
      <c r="J31">
        <v>143.80000000000001</v>
      </c>
      <c r="K31">
        <v>237.1</v>
      </c>
      <c r="L31">
        <v>240.9</v>
      </c>
      <c r="M31">
        <v>290</v>
      </c>
    </row>
    <row r="32" spans="1:13" x14ac:dyDescent="0.25">
      <c r="A32" s="6">
        <v>2002</v>
      </c>
      <c r="B32">
        <v>389.7</v>
      </c>
      <c r="C32">
        <v>306.10000000000002</v>
      </c>
      <c r="D32">
        <v>268.8</v>
      </c>
      <c r="E32">
        <v>155.69999999999999</v>
      </c>
      <c r="F32">
        <v>181.8</v>
      </c>
      <c r="G32">
        <v>69.8</v>
      </c>
      <c r="H32">
        <v>61.9</v>
      </c>
      <c r="I32">
        <v>116.8</v>
      </c>
      <c r="J32">
        <v>154.4</v>
      </c>
      <c r="K32">
        <v>157.4</v>
      </c>
      <c r="L32">
        <v>134.1</v>
      </c>
      <c r="M32">
        <v>328.4</v>
      </c>
    </row>
    <row r="33" spans="1:13" x14ac:dyDescent="0.25">
      <c r="A33" s="6">
        <v>2003</v>
      </c>
      <c r="B33">
        <v>318.3</v>
      </c>
      <c r="C33">
        <v>257.2</v>
      </c>
      <c r="D33">
        <v>229.3</v>
      </c>
      <c r="E33">
        <v>63.3</v>
      </c>
      <c r="F33">
        <v>60.8</v>
      </c>
      <c r="G33">
        <v>127.3</v>
      </c>
      <c r="H33">
        <v>171.9</v>
      </c>
      <c r="I33">
        <v>33.9</v>
      </c>
      <c r="J33">
        <v>339.3</v>
      </c>
      <c r="K33">
        <v>119.8</v>
      </c>
      <c r="L33">
        <v>164.4</v>
      </c>
      <c r="M33">
        <v>195.1</v>
      </c>
    </row>
    <row r="34" spans="1:13" x14ac:dyDescent="0.25">
      <c r="A34" s="6">
        <v>2004</v>
      </c>
      <c r="B34">
        <v>446.7</v>
      </c>
      <c r="C34">
        <v>188.8</v>
      </c>
      <c r="D34">
        <v>231.4</v>
      </c>
      <c r="E34">
        <v>265.10000000000002</v>
      </c>
      <c r="F34">
        <v>154.5</v>
      </c>
      <c r="G34">
        <v>22.1</v>
      </c>
      <c r="H34">
        <v>156.1</v>
      </c>
      <c r="I34">
        <v>42.2</v>
      </c>
      <c r="J34">
        <v>99.6</v>
      </c>
      <c r="K34">
        <v>174.1</v>
      </c>
      <c r="L34">
        <v>159.19999999999999</v>
      </c>
      <c r="M34">
        <v>260.39999999999998</v>
      </c>
    </row>
    <row r="35" spans="1:13" x14ac:dyDescent="0.25">
      <c r="A35" s="6">
        <v>2005</v>
      </c>
      <c r="B35">
        <v>308.39999999999998</v>
      </c>
      <c r="C35">
        <v>103.1</v>
      </c>
      <c r="D35">
        <v>127.8</v>
      </c>
      <c r="E35">
        <v>174</v>
      </c>
      <c r="F35">
        <v>112.2</v>
      </c>
      <c r="G35">
        <v>97.6</v>
      </c>
      <c r="H35">
        <v>123.1</v>
      </c>
      <c r="I35">
        <v>110.1</v>
      </c>
      <c r="J35">
        <v>348</v>
      </c>
      <c r="K35">
        <v>142.4</v>
      </c>
      <c r="L35">
        <v>206.7</v>
      </c>
      <c r="M35">
        <v>153.1</v>
      </c>
    </row>
    <row r="36" spans="1:13" x14ac:dyDescent="0.25">
      <c r="A36" s="6">
        <v>2006</v>
      </c>
      <c r="B36">
        <v>191.9</v>
      </c>
      <c r="C36">
        <v>225.1</v>
      </c>
      <c r="D36">
        <v>219</v>
      </c>
      <c r="E36">
        <v>79.099999999999994</v>
      </c>
      <c r="F36">
        <v>34.9</v>
      </c>
      <c r="G36">
        <v>34.5</v>
      </c>
      <c r="H36">
        <v>59</v>
      </c>
      <c r="I36">
        <v>56</v>
      </c>
      <c r="J36">
        <v>207.5</v>
      </c>
      <c r="K36">
        <v>107.1</v>
      </c>
      <c r="L36">
        <v>400.7</v>
      </c>
      <c r="M36">
        <v>326.60000000000002</v>
      </c>
    </row>
    <row r="37" spans="1:13" x14ac:dyDescent="0.25">
      <c r="A37" s="6">
        <v>2007</v>
      </c>
      <c r="B37">
        <v>391.5</v>
      </c>
      <c r="C37">
        <v>280.3</v>
      </c>
      <c r="D37">
        <v>171.9</v>
      </c>
      <c r="E37">
        <v>152.6</v>
      </c>
      <c r="F37">
        <v>185.1</v>
      </c>
      <c r="G37">
        <v>15.2</v>
      </c>
      <c r="H37">
        <v>117.4</v>
      </c>
      <c r="I37">
        <v>39</v>
      </c>
      <c r="J37">
        <v>104.4</v>
      </c>
      <c r="K37">
        <v>151.30000000000001</v>
      </c>
      <c r="L37">
        <v>201.8</v>
      </c>
      <c r="M37">
        <v>295.2</v>
      </c>
    </row>
    <row r="38" spans="1:13" x14ac:dyDescent="0.25">
      <c r="A38" s="6">
        <v>2008</v>
      </c>
      <c r="B38">
        <v>426.5</v>
      </c>
      <c r="C38">
        <v>425.1</v>
      </c>
      <c r="D38">
        <v>200.2</v>
      </c>
      <c r="E38">
        <v>178.2</v>
      </c>
      <c r="F38">
        <v>80.099999999999994</v>
      </c>
      <c r="G38">
        <v>141.19999999999999</v>
      </c>
      <c r="H38">
        <v>19.600000000000001</v>
      </c>
      <c r="I38">
        <v>142.6</v>
      </c>
      <c r="J38">
        <v>125.5</v>
      </c>
      <c r="K38">
        <v>389.5</v>
      </c>
      <c r="L38">
        <v>390.2</v>
      </c>
      <c r="M38">
        <v>108.8</v>
      </c>
    </row>
    <row r="39" spans="1:13" x14ac:dyDescent="0.25">
      <c r="A39" s="6">
        <v>2009</v>
      </c>
      <c r="B39">
        <v>398.8</v>
      </c>
      <c r="C39">
        <v>226.5</v>
      </c>
      <c r="D39">
        <v>142.30000000000001</v>
      </c>
      <c r="E39">
        <v>56.7</v>
      </c>
      <c r="F39">
        <v>57.3</v>
      </c>
      <c r="G39">
        <v>88.2</v>
      </c>
      <c r="H39">
        <v>264.7</v>
      </c>
      <c r="I39">
        <v>70.400000000000006</v>
      </c>
      <c r="J39">
        <v>350.1</v>
      </c>
      <c r="K39">
        <v>152</v>
      </c>
      <c r="L39">
        <v>270.5</v>
      </c>
      <c r="M39">
        <v>308.10000000000002</v>
      </c>
    </row>
    <row r="40" spans="1:13" x14ac:dyDescent="0.25">
      <c r="A40" s="6">
        <v>2010</v>
      </c>
      <c r="B40">
        <v>497.6</v>
      </c>
      <c r="C40">
        <v>317.10000000000002</v>
      </c>
      <c r="D40">
        <v>363.7</v>
      </c>
      <c r="E40">
        <v>314.60000000000002</v>
      </c>
      <c r="F40">
        <v>104.5</v>
      </c>
      <c r="G40">
        <v>105.2</v>
      </c>
      <c r="H40">
        <v>174.9</v>
      </c>
      <c r="I40">
        <v>57.3</v>
      </c>
      <c r="J40">
        <v>118.8</v>
      </c>
      <c r="K40">
        <v>177.8</v>
      </c>
      <c r="L40">
        <v>188.4</v>
      </c>
      <c r="M40">
        <v>335.9</v>
      </c>
    </row>
    <row r="41" spans="1:13" x14ac:dyDescent="0.25">
      <c r="A41" s="6">
        <v>2011</v>
      </c>
      <c r="B41">
        <v>432.3</v>
      </c>
      <c r="C41">
        <v>366.1</v>
      </c>
      <c r="D41">
        <v>760.5</v>
      </c>
      <c r="E41">
        <v>113</v>
      </c>
      <c r="F41">
        <v>38.4</v>
      </c>
      <c r="G41">
        <v>91.4</v>
      </c>
      <c r="H41">
        <v>151.19999999999999</v>
      </c>
      <c r="I41">
        <v>265.89999999999998</v>
      </c>
      <c r="J41">
        <v>73.8</v>
      </c>
      <c r="K41">
        <v>237.1</v>
      </c>
      <c r="L41">
        <v>107.7</v>
      </c>
      <c r="M41">
        <v>163.6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17C8-04EB-40BC-80CF-A2BEE89081F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27C6-6037-470E-AE13-8BCFF52C6281}">
  <dimension ref="A1:H40"/>
  <sheetViews>
    <sheetView workbookViewId="0">
      <selection activeCell="E23" sqref="E23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x14ac:dyDescent="0.25">
      <c r="A2">
        <v>2548000</v>
      </c>
      <c r="B2" t="s">
        <v>20</v>
      </c>
      <c r="C2" t="s">
        <v>21</v>
      </c>
      <c r="D2" t="s">
        <v>22</v>
      </c>
      <c r="E2" t="s">
        <v>23</v>
      </c>
      <c r="F2">
        <v>8</v>
      </c>
    </row>
    <row r="3" spans="1:8" x14ac:dyDescent="0.25">
      <c r="B3" t="s">
        <v>36</v>
      </c>
      <c r="C3" t="s">
        <v>32</v>
      </c>
      <c r="D3" t="s">
        <v>34</v>
      </c>
      <c r="E3" t="s">
        <v>37</v>
      </c>
    </row>
    <row r="4" spans="1:8" x14ac:dyDescent="0.25">
      <c r="A4" s="6" t="s">
        <v>7</v>
      </c>
      <c r="B4" t="s">
        <v>30</v>
      </c>
      <c r="C4" t="s">
        <v>31</v>
      </c>
      <c r="D4" t="s">
        <v>33</v>
      </c>
      <c r="E4" t="s">
        <v>35</v>
      </c>
      <c r="F4" t="s">
        <v>38</v>
      </c>
      <c r="G4" t="s">
        <v>39</v>
      </c>
      <c r="H4" t="s">
        <v>40</v>
      </c>
    </row>
    <row r="5" spans="1:8" x14ac:dyDescent="0.25">
      <c r="A5" s="6">
        <v>1976</v>
      </c>
      <c r="B5">
        <f>SUM(Dados!D6:F6)</f>
        <v>500.59999999999997</v>
      </c>
      <c r="C5">
        <f>SUM(Dados!G6:I6)</f>
        <v>325.59999999999997</v>
      </c>
      <c r="D5">
        <f>SUM(Dados!J6:L6)</f>
        <v>354.4</v>
      </c>
      <c r="F5">
        <f>SUM(Dados!E6:J6)</f>
        <v>741.6</v>
      </c>
      <c r="H5">
        <f>SUM(Dados!B6:M6)</f>
        <v>2086</v>
      </c>
    </row>
    <row r="6" spans="1:8" x14ac:dyDescent="0.25">
      <c r="A6" s="6">
        <v>1977</v>
      </c>
      <c r="B6">
        <f>SUM(Dados!D7:F7)</f>
        <v>383.90000000000003</v>
      </c>
      <c r="C6">
        <f>SUM(Dados!G7:I7)</f>
        <v>186.39999999999998</v>
      </c>
      <c r="D6">
        <f>SUM(Dados!J7:L7)</f>
        <v>495.79999999999995</v>
      </c>
      <c r="E6">
        <f>SUM(Dados!M6,Dados!B7:C7)</f>
        <v>917.4</v>
      </c>
      <c r="F6">
        <f>SUM(Dados!E7:J7)</f>
        <v>482.40000000000003</v>
      </c>
      <c r="G6">
        <f>SUM(Dados!K6:M6,Dados!B7:D7)</f>
        <v>1347.3</v>
      </c>
      <c r="H6">
        <f>SUM(Dados!B7:M7)</f>
        <v>2023.1000000000001</v>
      </c>
    </row>
    <row r="7" spans="1:8" x14ac:dyDescent="0.25">
      <c r="A7" s="6">
        <v>1978</v>
      </c>
      <c r="B7">
        <f>SUM(Dados!D8:F8)</f>
        <v>198.8</v>
      </c>
      <c r="C7">
        <f>SUM(Dados!G8:I8)</f>
        <v>240.9</v>
      </c>
      <c r="D7">
        <f>SUM(Dados!J8:L8)</f>
        <v>472.70000000000005</v>
      </c>
      <c r="E7">
        <f>SUM(Dados!M7,Dados!B8:C8)</f>
        <v>459.6</v>
      </c>
      <c r="F7">
        <f>SUM(Dados!E8:J8)</f>
        <v>416.5</v>
      </c>
      <c r="G7">
        <f>SUM(Dados!K7:M7,Dados!B8:D8)</f>
        <v>981.39999999999986</v>
      </c>
      <c r="H7">
        <f>SUM(Dados!B8:M8)</f>
        <v>1350.8</v>
      </c>
    </row>
    <row r="8" spans="1:8" x14ac:dyDescent="0.25">
      <c r="A8" s="6">
        <v>1979</v>
      </c>
      <c r="B8">
        <f>SUM(Dados!D9:F9)</f>
        <v>451.4</v>
      </c>
      <c r="C8">
        <f>SUM(Dados!G9:I9)</f>
        <v>140.60000000000002</v>
      </c>
      <c r="D8">
        <f>SUM(Dados!J9:L9)</f>
        <v>591.20000000000005</v>
      </c>
      <c r="E8">
        <f>SUM(Dados!M8,Dados!B9:C9)</f>
        <v>696.59999999999991</v>
      </c>
      <c r="F8">
        <f>SUM(Dados!E9:J9)</f>
        <v>623</v>
      </c>
      <c r="G8">
        <f>SUM(Dados!K8:M8,Dados!B9:D9)</f>
        <v>1212.5000000000002</v>
      </c>
      <c r="H8">
        <f>SUM(Dados!B9:M9)</f>
        <v>1886.6000000000001</v>
      </c>
    </row>
    <row r="9" spans="1:8" x14ac:dyDescent="0.25">
      <c r="A9" s="6">
        <v>1980</v>
      </c>
      <c r="B9">
        <f>SUM(Dados!D10:F10)</f>
        <v>259.2</v>
      </c>
      <c r="C9">
        <f>SUM(Dados!G10:I10)</f>
        <v>501.2</v>
      </c>
      <c r="D9">
        <f>SUM(Dados!J10:L10)</f>
        <v>470.40000000000003</v>
      </c>
      <c r="E9">
        <f>SUM(Dados!M9,Dados!B10:C10)</f>
        <v>840.60000000000014</v>
      </c>
      <c r="F9">
        <f>SUM(Dados!E10:J10)</f>
        <v>806.6</v>
      </c>
      <c r="G9">
        <f>SUM(Dados!K9:M9,Dados!B10:D10)</f>
        <v>1384.8</v>
      </c>
      <c r="H9">
        <f>SUM(Dados!B10:M10)</f>
        <v>2432</v>
      </c>
    </row>
    <row r="10" spans="1:8" x14ac:dyDescent="0.25">
      <c r="A10" s="6">
        <v>1981</v>
      </c>
      <c r="B10">
        <f>SUM(Dados!D11:F11)</f>
        <v>444.9</v>
      </c>
      <c r="C10">
        <f>SUM(Dados!G11:I11)</f>
        <v>213.4</v>
      </c>
      <c r="D10">
        <f>SUM(Dados!J11:L11)</f>
        <v>484</v>
      </c>
      <c r="E10">
        <f>SUM(Dados!M10,Dados!B11:C11)</f>
        <v>1310.8</v>
      </c>
      <c r="F10">
        <f>SUM(Dados!E11:J11)</f>
        <v>485.00000000000006</v>
      </c>
      <c r="G10">
        <f>SUM(Dados!K10:M10,Dados!B11:D11)</f>
        <v>1843.8999999999999</v>
      </c>
      <c r="H10">
        <f>SUM(Dados!B11:M11)</f>
        <v>2175.5</v>
      </c>
    </row>
    <row r="11" spans="1:8" x14ac:dyDescent="0.25">
      <c r="A11" s="6">
        <v>1982</v>
      </c>
      <c r="B11">
        <f>SUM(Dados!D12:F12)</f>
        <v>553.79999999999995</v>
      </c>
      <c r="C11">
        <f>SUM(Dados!G12:I12)</f>
        <v>415</v>
      </c>
      <c r="D11">
        <f>SUM(Dados!J12:L12)</f>
        <v>530</v>
      </c>
      <c r="E11">
        <f>SUM(Dados!M11,Dados!B12:C12)</f>
        <v>654.6</v>
      </c>
      <c r="F11">
        <f>SUM(Dados!E12:J12)</f>
        <v>761.00000000000011</v>
      </c>
      <c r="G11">
        <f>SUM(Dados!K11:M11,Dados!B12:D12)</f>
        <v>1304</v>
      </c>
      <c r="H11">
        <f>SUM(Dados!B12:M12)</f>
        <v>2125.6000000000004</v>
      </c>
    </row>
    <row r="12" spans="1:8" x14ac:dyDescent="0.25">
      <c r="A12" s="6">
        <v>1983</v>
      </c>
      <c r="B12">
        <f>SUM(Dados!D13:F13)</f>
        <v>785.6</v>
      </c>
      <c r="C12">
        <f>SUM(Dados!G13:I13)</f>
        <v>553.80000000000007</v>
      </c>
      <c r="D12">
        <f>SUM(Dados!J13:L13)</f>
        <v>490.6</v>
      </c>
      <c r="E12">
        <f>SUM(Dados!M12,Dados!B13:C13)</f>
        <v>928.6</v>
      </c>
      <c r="F12">
        <f>SUM(Dados!E13:J13)</f>
        <v>1355.3999999999999</v>
      </c>
      <c r="G12">
        <f>SUM(Dados!K12:M12,Dados!B13:D13)</f>
        <v>1620.7999999999997</v>
      </c>
      <c r="H12">
        <f>SUM(Dados!B13:M13)</f>
        <v>2701.6000000000004</v>
      </c>
    </row>
    <row r="13" spans="1:8" x14ac:dyDescent="0.25">
      <c r="A13" s="6">
        <v>1984</v>
      </c>
      <c r="B13">
        <f>SUM(Dados!D14:F14)</f>
        <v>496.8</v>
      </c>
      <c r="C13">
        <f>SUM(Dados!G14:I14)</f>
        <v>445.6</v>
      </c>
      <c r="D13">
        <f>SUM(Dados!J14:L14)</f>
        <v>490.8</v>
      </c>
      <c r="E13">
        <f>SUM(Dados!M13,Dados!B14:C14)</f>
        <v>559.6</v>
      </c>
      <c r="F13">
        <f>SUM(Dados!E14:J14)</f>
        <v>756.19999999999993</v>
      </c>
      <c r="G13">
        <f>SUM(Dados!K13:M13,Dados!B14:D14)</f>
        <v>1117.2</v>
      </c>
      <c r="H13">
        <f>SUM(Dados!B14:M14)</f>
        <v>2036.2000000000003</v>
      </c>
    </row>
    <row r="14" spans="1:8" x14ac:dyDescent="0.25">
      <c r="A14" s="6">
        <v>1985</v>
      </c>
      <c r="B14">
        <f>SUM(Dados!D15:F15)</f>
        <v>580.20000000000005</v>
      </c>
      <c r="C14">
        <f>SUM(Dados!G15:I15)</f>
        <v>70.800000000000011</v>
      </c>
      <c r="D14">
        <f>SUM(Dados!J15:L15)</f>
        <v>453.59999999999997</v>
      </c>
      <c r="E14">
        <f>SUM(Dados!M14,Dados!B15:C15)</f>
        <v>687</v>
      </c>
      <c r="F14">
        <f>SUM(Dados!E15:J15)</f>
        <v>483.6</v>
      </c>
      <c r="G14">
        <f>SUM(Dados!K14:M14,Dados!B15:D15)</f>
        <v>1440.6</v>
      </c>
      <c r="H14">
        <f>SUM(Dados!B15:M15)</f>
        <v>1639.7999999999997</v>
      </c>
    </row>
    <row r="15" spans="1:8" x14ac:dyDescent="0.25">
      <c r="A15" s="6">
        <v>1986</v>
      </c>
      <c r="B15">
        <f>SUM(Dados!D16:F16)</f>
        <v>358.4</v>
      </c>
      <c r="C15">
        <f>SUM(Dados!G16:I16)</f>
        <v>154</v>
      </c>
      <c r="D15">
        <f>SUM(Dados!J16:L16)</f>
        <v>459.40000000000003</v>
      </c>
      <c r="E15">
        <f>SUM(Dados!M15,Dados!B16:C16)</f>
        <v>786.4</v>
      </c>
      <c r="F15">
        <f>SUM(Dados!E16:J16)</f>
        <v>432</v>
      </c>
      <c r="G15">
        <f>SUM(Dados!K15:M15,Dados!B16:D16)</f>
        <v>1259.9999999999998</v>
      </c>
      <c r="H15">
        <f>SUM(Dados!B16:M16)</f>
        <v>2012</v>
      </c>
    </row>
    <row r="16" spans="1:8" x14ac:dyDescent="0.25">
      <c r="A16" s="6">
        <v>1987</v>
      </c>
      <c r="B16">
        <f>SUM(Dados!D17:F17)</f>
        <v>645.20000000000005</v>
      </c>
      <c r="C16">
        <f>SUM(Dados!G17:I17)</f>
        <v>226.90000000000003</v>
      </c>
      <c r="D16">
        <f>SUM(Dados!J17:L17)</f>
        <v>389</v>
      </c>
      <c r="E16">
        <f>SUM(Dados!M16,Dados!B17:C17)</f>
        <v>876.59999999999991</v>
      </c>
      <c r="F16">
        <f>SUM(Dados!E17:J17)</f>
        <v>817.09999999999991</v>
      </c>
      <c r="G16">
        <f>SUM(Dados!K16:M16,Dados!B17:D17)</f>
        <v>1391.6</v>
      </c>
      <c r="H16">
        <f>SUM(Dados!B17:M17)</f>
        <v>1979.5</v>
      </c>
    </row>
    <row r="17" spans="1:8" x14ac:dyDescent="0.25">
      <c r="A17" s="6">
        <v>1988</v>
      </c>
      <c r="B17">
        <f>SUM(Dados!D18:F18)</f>
        <v>693</v>
      </c>
      <c r="C17">
        <f>SUM(Dados!G18:I18)</f>
        <v>103.8</v>
      </c>
      <c r="D17">
        <f>SUM(Dados!J18:L18)</f>
        <v>372.90000000000003</v>
      </c>
      <c r="E17">
        <f>SUM(Dados!M17,Dados!B18:C18)</f>
        <v>704.8</v>
      </c>
      <c r="F17">
        <f>SUM(Dados!E18:J18)</f>
        <v>691.6</v>
      </c>
      <c r="G17">
        <f>SUM(Dados!K17:M17,Dados!B18:D18)</f>
        <v>1218</v>
      </c>
      <c r="H17">
        <f>SUM(Dados!B18:M18)</f>
        <v>1902.8999999999999</v>
      </c>
    </row>
    <row r="18" spans="1:8" x14ac:dyDescent="0.25">
      <c r="A18" s="6">
        <v>1989</v>
      </c>
      <c r="B18">
        <f>SUM(Dados!D19:F19)</f>
        <v>512.6</v>
      </c>
      <c r="C18">
        <f>SUM(Dados!G19:I19)</f>
        <v>231.8</v>
      </c>
      <c r="D18">
        <f>SUM(Dados!J19:L19)</f>
        <v>308.8</v>
      </c>
      <c r="E18">
        <f>SUM(Dados!M18,Dados!B19:C19)</f>
        <v>1165</v>
      </c>
      <c r="F18">
        <f>SUM(Dados!E19:J19)</f>
        <v>739</v>
      </c>
      <c r="G18">
        <f>SUM(Dados!K18:M18,Dados!B19:D19)</f>
        <v>1597.1000000000001</v>
      </c>
      <c r="H18">
        <f>SUM(Dados!B19:M19)</f>
        <v>2298.5999999999995</v>
      </c>
    </row>
    <row r="19" spans="1:8" x14ac:dyDescent="0.25">
      <c r="A19" s="6">
        <v>1990</v>
      </c>
      <c r="B19">
        <f>SUM(Dados!D20:F20)</f>
        <v>604.4</v>
      </c>
      <c r="C19">
        <f>SUM(Dados!G20:I20)</f>
        <v>498.6</v>
      </c>
      <c r="D19">
        <f>SUM(Dados!J20:L20)</f>
        <v>505.8</v>
      </c>
      <c r="E19">
        <f>SUM(Dados!M19,Dados!B20:C20)</f>
        <v>830.1</v>
      </c>
      <c r="F19">
        <f>SUM(Dados!E20:J20)</f>
        <v>890.60000000000014</v>
      </c>
      <c r="G19">
        <f>SUM(Dados!K19:M19,Dados!B20:D20)</f>
        <v>1284.3</v>
      </c>
      <c r="H19">
        <f>SUM(Dados!B20:M20)</f>
        <v>2249.4</v>
      </c>
    </row>
    <row r="20" spans="1:8" x14ac:dyDescent="0.25">
      <c r="A20" s="6">
        <v>1991</v>
      </c>
      <c r="B20">
        <f>SUM(Dados!D21:F21)</f>
        <v>422.09999999999997</v>
      </c>
      <c r="C20">
        <f>SUM(Dados!G21:I21)</f>
        <v>220.70000000000002</v>
      </c>
      <c r="D20">
        <f>SUM(Dados!J21:L21)</f>
        <v>506.8</v>
      </c>
      <c r="E20">
        <f>SUM(Dados!M20,Dados!B21:C21)</f>
        <v>443.9</v>
      </c>
      <c r="F20">
        <f>SUM(Dados!E21:J21)</f>
        <v>391.1</v>
      </c>
      <c r="G20">
        <f>SUM(Dados!K20:M20,Dados!B21:D21)</f>
        <v>1133.4000000000001</v>
      </c>
      <c r="H20">
        <f>SUM(Dados!B21:M21)</f>
        <v>1808.8</v>
      </c>
    </row>
    <row r="21" spans="1:8" x14ac:dyDescent="0.25">
      <c r="A21" s="6">
        <v>1992</v>
      </c>
      <c r="B21">
        <f>SUM(Dados!D22:F22)</f>
        <v>710.7</v>
      </c>
      <c r="C21">
        <f>SUM(Dados!G22:I22)</f>
        <v>488</v>
      </c>
      <c r="D21">
        <f>SUM(Dados!J22:L22)</f>
        <v>413.29999999999995</v>
      </c>
      <c r="E21">
        <f>SUM(Dados!M21,Dados!B22:C22)</f>
        <v>749.40000000000009</v>
      </c>
      <c r="F21">
        <f>SUM(Dados!E22:J22)</f>
        <v>1019.3</v>
      </c>
      <c r="G21">
        <f>SUM(Dados!K21:M21,Dados!B22:D22)</f>
        <v>1510</v>
      </c>
      <c r="H21">
        <f>SUM(Dados!B22:M22)</f>
        <v>2157.9000000000005</v>
      </c>
    </row>
    <row r="22" spans="1:8" x14ac:dyDescent="0.25">
      <c r="A22" s="6">
        <v>1993</v>
      </c>
      <c r="B22">
        <f>SUM(Dados!D23:F23)</f>
        <v>534.5</v>
      </c>
      <c r="C22">
        <f>SUM(Dados!G23:I23)</f>
        <v>291.89999999999998</v>
      </c>
      <c r="D22">
        <f>SUM(Dados!J23:L23)</f>
        <v>641.6</v>
      </c>
      <c r="E22">
        <f>SUM(Dados!M22,Dados!B23:C23)</f>
        <v>950.8</v>
      </c>
      <c r="F22">
        <f>SUM(Dados!E23:J23)</f>
        <v>971.7</v>
      </c>
      <c r="G22">
        <f>SUM(Dados!K22:M22,Dados!B23:D23)</f>
        <v>1480.4</v>
      </c>
      <c r="H22">
        <f>SUM(Dados!B23:M23)</f>
        <v>2602.3000000000002</v>
      </c>
    </row>
    <row r="23" spans="1:8" x14ac:dyDescent="0.25">
      <c r="A23" s="6">
        <v>1994</v>
      </c>
      <c r="B23">
        <f>SUM(Dados!D24:F24)</f>
        <v>514.4</v>
      </c>
      <c r="C23">
        <f>SUM(Dados!G24:I24)</f>
        <v>211.7</v>
      </c>
      <c r="D23">
        <f>SUM(Dados!J24:L24)</f>
        <v>551.5</v>
      </c>
      <c r="E23">
        <f>SUM(Dados!M23,Dados!B24:C24)</f>
        <v>1033.7</v>
      </c>
      <c r="F23">
        <f>SUM(Dados!E24:J24)</f>
        <v>535.5</v>
      </c>
      <c r="G23">
        <f>SUM(Dados!K23:M23,Dados!B24:D24)</f>
        <v>1492.1</v>
      </c>
      <c r="H23">
        <f>SUM(Dados!B24:M24)</f>
        <v>2265.1999999999998</v>
      </c>
    </row>
    <row r="24" spans="1:8" x14ac:dyDescent="0.25">
      <c r="A24" s="6">
        <v>1995</v>
      </c>
      <c r="B24">
        <f>SUM(Dados!D25:F25)</f>
        <v>238.3</v>
      </c>
      <c r="C24">
        <f>SUM(Dados!G25:I25)</f>
        <v>306.10000000000002</v>
      </c>
      <c r="D24">
        <f>SUM(Dados!J25:L25)</f>
        <v>536.20000000000005</v>
      </c>
      <c r="E24">
        <f>SUM(Dados!M24,Dados!B25:C25)</f>
        <v>1040.5999999999999</v>
      </c>
      <c r="F24">
        <f>SUM(Dados!E25:J25)</f>
        <v>600.1</v>
      </c>
      <c r="G24">
        <f>SUM(Dados!K24:M24,Dados!B25:D25)</f>
        <v>1672.8000000000002</v>
      </c>
      <c r="H24">
        <f>SUM(Dados!B25:M25)</f>
        <v>2277.5</v>
      </c>
    </row>
    <row r="25" spans="1:8" x14ac:dyDescent="0.25">
      <c r="A25" s="6">
        <v>1996</v>
      </c>
      <c r="B25">
        <f>SUM(Dados!D26:F26)</f>
        <v>431.8</v>
      </c>
      <c r="C25">
        <f>SUM(Dados!G26:I26)</f>
        <v>317.29999999999995</v>
      </c>
      <c r="D25">
        <f>SUM(Dados!J26:L26)</f>
        <v>570.59999999999991</v>
      </c>
      <c r="E25">
        <f>SUM(Dados!M25,Dados!B26:C26)</f>
        <v>1037.3</v>
      </c>
      <c r="F25">
        <f>SUM(Dados!E26:J26)</f>
        <v>688.8</v>
      </c>
      <c r="G25">
        <f>SUM(Dados!K25:M25,Dados!B26:D26)</f>
        <v>1687.6999999999998</v>
      </c>
      <c r="H25">
        <f>SUM(Dados!B26:M26)</f>
        <v>2431.8999999999996</v>
      </c>
    </row>
    <row r="26" spans="1:8" x14ac:dyDescent="0.25">
      <c r="A26" s="6">
        <v>1997</v>
      </c>
      <c r="B26">
        <f>SUM(Dados!D27:F27)</f>
        <v>281.40000000000003</v>
      </c>
      <c r="C26">
        <f>SUM(Dados!G27:I27)</f>
        <v>319.7</v>
      </c>
      <c r="D26">
        <f>SUM(Dados!J27:L27)</f>
        <v>749.40000000000009</v>
      </c>
      <c r="E26">
        <f>SUM(Dados!M26,Dados!B27:C27)</f>
        <v>1076.8999999999999</v>
      </c>
      <c r="F26">
        <f>SUM(Dados!E27:J27)</f>
        <v>597.6</v>
      </c>
      <c r="G26">
        <f>SUM(Dados!K26:M26,Dados!B27:D27)</f>
        <v>1605.1</v>
      </c>
      <c r="H26">
        <f>SUM(Dados!B27:M27)</f>
        <v>2147.4</v>
      </c>
    </row>
    <row r="27" spans="1:8" x14ac:dyDescent="0.25">
      <c r="A27" s="6">
        <v>1998</v>
      </c>
      <c r="B27">
        <f>SUM(Dados!D28:F28)</f>
        <v>531.69999999999993</v>
      </c>
      <c r="C27">
        <f>SUM(Dados!G28:I28)</f>
        <v>522.5</v>
      </c>
      <c r="D27">
        <f>SUM(Dados!J28:L28)</f>
        <v>657.4</v>
      </c>
      <c r="E27">
        <f>SUM(Dados!M27,Dados!B28:C28)</f>
        <v>1081.5999999999999</v>
      </c>
      <c r="F27">
        <f>SUM(Dados!E28:J28)</f>
        <v>1025.1999999999998</v>
      </c>
      <c r="G27">
        <f>SUM(Dados!K27:M27,Dados!B28:D28)</f>
        <v>2022</v>
      </c>
      <c r="H27">
        <f>SUM(Dados!B28:M28)</f>
        <v>2876.7999999999997</v>
      </c>
    </row>
    <row r="28" spans="1:8" x14ac:dyDescent="0.25">
      <c r="A28" s="6">
        <v>1999</v>
      </c>
      <c r="B28">
        <f>SUM(Dados!D29:F29)</f>
        <v>414.4</v>
      </c>
      <c r="C28">
        <f>SUM(Dados!G29:I29)</f>
        <v>343.6</v>
      </c>
      <c r="D28">
        <f>SUM(Dados!J29:L29)</f>
        <v>490.09999999999997</v>
      </c>
      <c r="E28">
        <f>SUM(Dados!M28,Dados!B29:C29)</f>
        <v>1172</v>
      </c>
      <c r="F28">
        <f>SUM(Dados!E29:J29)</f>
        <v>663.89999999999986</v>
      </c>
      <c r="G28">
        <f>SUM(Dados!K28:M28,Dados!B29:D29)</f>
        <v>1736.3</v>
      </c>
      <c r="H28">
        <f>SUM(Dados!B29:M29)</f>
        <v>2362.1999999999998</v>
      </c>
    </row>
    <row r="29" spans="1:8" x14ac:dyDescent="0.25">
      <c r="A29" s="6">
        <v>2000</v>
      </c>
      <c r="B29">
        <f>SUM(Dados!D30:F30)</f>
        <v>199.4</v>
      </c>
      <c r="C29">
        <f>SUM(Dados!G30:I30)</f>
        <v>328.1</v>
      </c>
      <c r="D29">
        <f>SUM(Dados!J30:L30)</f>
        <v>518.4</v>
      </c>
      <c r="E29">
        <f>SUM(Dados!M29,Dados!B30:C30)</f>
        <v>639.20000000000005</v>
      </c>
      <c r="F29">
        <f>SUM(Dados!E30:J30)</f>
        <v>606.20000000000005</v>
      </c>
      <c r="G29">
        <f>SUM(Dados!K29:M29,Dados!B30:D30)</f>
        <v>1125.5999999999999</v>
      </c>
      <c r="H29">
        <f>SUM(Dados!B30:M30)</f>
        <v>1751.3</v>
      </c>
    </row>
    <row r="30" spans="1:8" x14ac:dyDescent="0.25">
      <c r="A30" s="6">
        <v>2001</v>
      </c>
      <c r="B30">
        <f>SUM(Dados!D31:F31)</f>
        <v>590.90000000000009</v>
      </c>
      <c r="C30">
        <f>SUM(Dados!G31:I31)</f>
        <v>522.1</v>
      </c>
      <c r="D30">
        <f>SUM(Dados!J31:L31)</f>
        <v>621.79999999999995</v>
      </c>
      <c r="E30">
        <f>SUM(Dados!M30,Dados!B31:C31)</f>
        <v>1054.5</v>
      </c>
      <c r="F30">
        <f>SUM(Dados!E31:J31)</f>
        <v>975.2</v>
      </c>
      <c r="G30">
        <f>SUM(Dados!K30:M30,Dados!B31:D31)</f>
        <v>1631.2999999999997</v>
      </c>
      <c r="H30">
        <f>SUM(Dados!B31:M31)</f>
        <v>2811.5</v>
      </c>
    </row>
    <row r="31" spans="1:8" x14ac:dyDescent="0.25">
      <c r="A31" s="6">
        <v>2002</v>
      </c>
      <c r="B31">
        <f>SUM(Dados!D32:F32)</f>
        <v>606.29999999999995</v>
      </c>
      <c r="C31">
        <f>SUM(Dados!G32:I32)</f>
        <v>248.5</v>
      </c>
      <c r="D31">
        <f>SUM(Dados!J32:L32)</f>
        <v>445.9</v>
      </c>
      <c r="E31">
        <f>SUM(Dados!M31,Dados!B32:C32)</f>
        <v>985.80000000000007</v>
      </c>
      <c r="F31">
        <f>SUM(Dados!E32:J32)</f>
        <v>740.4</v>
      </c>
      <c r="G31">
        <f>SUM(Dados!K31:M31,Dados!B32:D32)</f>
        <v>1732.6000000000001</v>
      </c>
      <c r="H31">
        <f>SUM(Dados!B32:M32)</f>
        <v>2324.9</v>
      </c>
    </row>
    <row r="32" spans="1:8" x14ac:dyDescent="0.25">
      <c r="A32" s="6">
        <v>2003</v>
      </c>
      <c r="B32">
        <f>SUM(Dados!D33:F33)</f>
        <v>353.40000000000003</v>
      </c>
      <c r="C32">
        <f>SUM(Dados!G33:I33)</f>
        <v>333.09999999999997</v>
      </c>
      <c r="D32">
        <f>SUM(Dados!J33:L33)</f>
        <v>623.5</v>
      </c>
      <c r="E32">
        <f>SUM(Dados!M32,Dados!B33:C33)</f>
        <v>903.90000000000009</v>
      </c>
      <c r="F32">
        <f>SUM(Dados!E33:J33)</f>
        <v>796.5</v>
      </c>
      <c r="G32">
        <f>SUM(Dados!K32:M32,Dados!B33:D33)</f>
        <v>1424.7</v>
      </c>
      <c r="H32">
        <f>SUM(Dados!B33:M33)</f>
        <v>2080.6</v>
      </c>
    </row>
    <row r="33" spans="1:8" x14ac:dyDescent="0.25">
      <c r="A33" s="6">
        <v>2004</v>
      </c>
      <c r="B33">
        <f>SUM(Dados!D34:F34)</f>
        <v>651</v>
      </c>
      <c r="C33">
        <f>SUM(Dados!G34:I34)</f>
        <v>220.39999999999998</v>
      </c>
      <c r="D33">
        <f>SUM(Dados!J34:L34)</f>
        <v>432.9</v>
      </c>
      <c r="E33">
        <f>SUM(Dados!M33,Dados!B34:C34)</f>
        <v>830.59999999999991</v>
      </c>
      <c r="F33">
        <f>SUM(Dados!E34:J34)</f>
        <v>739.60000000000014</v>
      </c>
      <c r="G33">
        <f>SUM(Dados!K33:M33,Dados!B34:D34)</f>
        <v>1346.2</v>
      </c>
      <c r="H33">
        <f>SUM(Dados!B34:M34)</f>
        <v>2200.1999999999998</v>
      </c>
    </row>
    <row r="34" spans="1:8" x14ac:dyDescent="0.25">
      <c r="A34" s="6">
        <v>2005</v>
      </c>
      <c r="B34">
        <f>SUM(Dados!D35:F35)</f>
        <v>414</v>
      </c>
      <c r="C34">
        <f>SUM(Dados!G35:I35)</f>
        <v>330.79999999999995</v>
      </c>
      <c r="D34">
        <f>SUM(Dados!J35:L35)</f>
        <v>697.09999999999991</v>
      </c>
      <c r="E34">
        <f>SUM(Dados!M34,Dados!B35:C35)</f>
        <v>671.9</v>
      </c>
      <c r="F34">
        <f>SUM(Dados!E35:J35)</f>
        <v>965</v>
      </c>
      <c r="G34">
        <f>SUM(Dados!K34:M34,Dados!B35:D35)</f>
        <v>1133</v>
      </c>
      <c r="H34">
        <f>SUM(Dados!B35:M35)</f>
        <v>2006.5</v>
      </c>
    </row>
    <row r="35" spans="1:8" x14ac:dyDescent="0.25">
      <c r="A35" s="6">
        <v>2006</v>
      </c>
      <c r="B35">
        <f>SUM(Dados!D36:F36)</f>
        <v>333</v>
      </c>
      <c r="C35">
        <f>SUM(Dados!G36:I36)</f>
        <v>149.5</v>
      </c>
      <c r="D35">
        <f>SUM(Dados!J36:L36)</f>
        <v>715.3</v>
      </c>
      <c r="E35">
        <f>SUM(Dados!M35,Dados!B36:C36)</f>
        <v>570.1</v>
      </c>
      <c r="F35">
        <f>SUM(Dados!E36:J36)</f>
        <v>471</v>
      </c>
      <c r="G35">
        <f>SUM(Dados!K35:M35,Dados!B36:D36)</f>
        <v>1138.2</v>
      </c>
      <c r="H35">
        <f>SUM(Dados!B36:M36)</f>
        <v>1941.4</v>
      </c>
    </row>
    <row r="36" spans="1:8" x14ac:dyDescent="0.25">
      <c r="A36" s="6">
        <v>2007</v>
      </c>
      <c r="B36">
        <f>SUM(Dados!D37:F37)</f>
        <v>509.6</v>
      </c>
      <c r="C36">
        <f>SUM(Dados!G37:I37)</f>
        <v>171.6</v>
      </c>
      <c r="D36">
        <f>SUM(Dados!J37:L37)</f>
        <v>457.5</v>
      </c>
      <c r="E36">
        <f>SUM(Dados!M36,Dados!B37:C37)</f>
        <v>998.40000000000009</v>
      </c>
      <c r="F36">
        <f>SUM(Dados!E37:J37)</f>
        <v>613.69999999999993</v>
      </c>
      <c r="G36">
        <f>SUM(Dados!K36:M36,Dados!B37:D37)</f>
        <v>1678.1000000000001</v>
      </c>
      <c r="H36">
        <f>SUM(Dados!B37:M37)</f>
        <v>2105.6999999999998</v>
      </c>
    </row>
    <row r="37" spans="1:8" x14ac:dyDescent="0.25">
      <c r="A37" s="6">
        <v>2008</v>
      </c>
      <c r="B37">
        <f>SUM(Dados!D38:F38)</f>
        <v>458.5</v>
      </c>
      <c r="C37">
        <f>SUM(Dados!G38:I38)</f>
        <v>303.39999999999998</v>
      </c>
      <c r="D37">
        <f>SUM(Dados!J38:L38)</f>
        <v>905.2</v>
      </c>
      <c r="E37">
        <f>SUM(Dados!M37,Dados!B38:C38)</f>
        <v>1146.8000000000002</v>
      </c>
      <c r="F37">
        <f>SUM(Dados!E38:J38)</f>
        <v>687.19999999999993</v>
      </c>
      <c r="G37">
        <f>SUM(Dados!K37:M37,Dados!B38:D38)</f>
        <v>1700.1000000000001</v>
      </c>
      <c r="H37">
        <f>SUM(Dados!B38:M38)</f>
        <v>2627.5</v>
      </c>
    </row>
    <row r="38" spans="1:8" x14ac:dyDescent="0.25">
      <c r="A38" s="6">
        <v>2009</v>
      </c>
      <c r="B38">
        <f>SUM(Dados!D39:F39)</f>
        <v>256.3</v>
      </c>
      <c r="C38">
        <f>SUM(Dados!G39:I39)</f>
        <v>423.29999999999995</v>
      </c>
      <c r="D38">
        <f>SUM(Dados!J39:L39)</f>
        <v>772.6</v>
      </c>
      <c r="E38">
        <f>SUM(Dados!M38,Dados!B39:C39)</f>
        <v>734.1</v>
      </c>
      <c r="F38">
        <f>SUM(Dados!E39:J39)</f>
        <v>887.4</v>
      </c>
      <c r="G38">
        <f>SUM(Dados!K38:M38,Dados!B39:D39)</f>
        <v>1656.1</v>
      </c>
      <c r="H38">
        <f>SUM(Dados!B39:M39)</f>
        <v>2385.6</v>
      </c>
    </row>
    <row r="39" spans="1:8" x14ac:dyDescent="0.25">
      <c r="A39" s="6">
        <v>2010</v>
      </c>
      <c r="B39">
        <f>SUM(Dados!D40:F40)</f>
        <v>782.8</v>
      </c>
      <c r="C39">
        <f>SUM(Dados!G40:I40)</f>
        <v>337.40000000000003</v>
      </c>
      <c r="D39">
        <f>SUM(Dados!J40:L40)</f>
        <v>485</v>
      </c>
      <c r="E39">
        <f>SUM(Dados!M39,Dados!B40:C40)</f>
        <v>1122.8000000000002</v>
      </c>
      <c r="F39">
        <f>SUM(Dados!E40:J40)</f>
        <v>875.3</v>
      </c>
      <c r="G39">
        <f>SUM(Dados!K39:M39,Dados!B40:D40)</f>
        <v>1909.0000000000002</v>
      </c>
      <c r="H39">
        <f>SUM(Dados!B40:M40)</f>
        <v>2755.8000000000006</v>
      </c>
    </row>
    <row r="40" spans="1:8" x14ac:dyDescent="0.25">
      <c r="A40" s="6">
        <v>2011</v>
      </c>
      <c r="B40">
        <f>SUM(Dados!D41:F41)</f>
        <v>911.9</v>
      </c>
      <c r="C40">
        <f>SUM(Dados!G41:I41)</f>
        <v>508.5</v>
      </c>
      <c r="D40">
        <f>SUM(Dados!J41:L41)</f>
        <v>418.59999999999997</v>
      </c>
      <c r="E40">
        <f>SUM(Dados!M40,Dados!B41:C41)</f>
        <v>1134.3000000000002</v>
      </c>
      <c r="F40">
        <f>SUM(Dados!E41:J41)</f>
        <v>733.69999999999993</v>
      </c>
      <c r="G40">
        <f>SUM(Dados!K40:M40,Dados!B41:D41)</f>
        <v>2261</v>
      </c>
      <c r="H40">
        <f>SUM(Dados!B41:M41)</f>
        <v>2801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7CBF-0C88-40E9-BD91-68DF636F4DA6}">
  <dimension ref="A1:T26"/>
  <sheetViews>
    <sheetView topLeftCell="A4" zoomScale="90" zoomScaleNormal="90" workbookViewId="0">
      <selection activeCell="B17" sqref="B17"/>
    </sheetView>
  </sheetViews>
  <sheetFormatPr defaultRowHeight="15" x14ac:dyDescent="0.25"/>
  <cols>
    <col min="1" max="1" width="17.85546875" bestFit="1" customWidth="1"/>
    <col min="2" max="2" width="10.42578125" bestFit="1" customWidth="1"/>
    <col min="16" max="16" width="10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0" x14ac:dyDescent="0.25">
      <c r="A2" s="2">
        <v>2548000</v>
      </c>
      <c r="B2" t="s">
        <v>20</v>
      </c>
      <c r="C2" s="3" t="s">
        <v>21</v>
      </c>
      <c r="D2" s="7" t="s">
        <v>22</v>
      </c>
      <c r="E2" s="7" t="s">
        <v>23</v>
      </c>
      <c r="F2" s="8">
        <v>8</v>
      </c>
    </row>
    <row r="4" spans="1:20" x14ac:dyDescent="0.25">
      <c r="A4" t="s">
        <v>50</v>
      </c>
    </row>
    <row r="5" spans="1:20" x14ac:dyDescent="0.25">
      <c r="A5" t="s">
        <v>24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t="s">
        <v>30</v>
      </c>
      <c r="O5" t="s">
        <v>31</v>
      </c>
      <c r="P5" t="s">
        <v>33</v>
      </c>
      <c r="Q5" t="s">
        <v>35</v>
      </c>
      <c r="R5" t="s">
        <v>38</v>
      </c>
      <c r="S5" t="s">
        <v>39</v>
      </c>
      <c r="T5" t="s">
        <v>40</v>
      </c>
    </row>
    <row r="6" spans="1:20" x14ac:dyDescent="0.25">
      <c r="A6" t="s">
        <v>25</v>
      </c>
      <c r="B6" s="9">
        <f>AVERAGE(Dados!B6:B41)</f>
        <v>356.44722222222214</v>
      </c>
      <c r="C6" s="9">
        <f>AVERAGE(Dados!C6:C41)</f>
        <v>288.68333333333339</v>
      </c>
      <c r="D6" s="9">
        <f>AVERAGE(Dados!D6:D41)</f>
        <v>244.39166666666662</v>
      </c>
      <c r="E6" s="9">
        <f>AVERAGE(Dados!E6:E41)</f>
        <v>126.48333333333329</v>
      </c>
      <c r="F6" s="9">
        <f>AVERAGE(Dados!F6:F41)</f>
        <v>118.4361111111111</v>
      </c>
      <c r="G6" s="9">
        <f>AVERAGE(Dados!G6:G41)</f>
        <v>96.61666666666666</v>
      </c>
      <c r="H6" s="9">
        <f>AVERAGE(Dados!H6:H41)</f>
        <v>124.95833333333331</v>
      </c>
      <c r="I6" s="9">
        <f>AVERAGE(Dados!I6:I41)</f>
        <v>89.719444444444463</v>
      </c>
      <c r="J6" s="9">
        <f>AVERAGE(Dados!J6:J41)</f>
        <v>167.8416666666667</v>
      </c>
      <c r="K6" s="9">
        <f>AVERAGE(Dados!K6:K41)</f>
        <v>176.57222222222222</v>
      </c>
      <c r="L6" s="9">
        <f>AVERAGE(Dados!L6:L41)</f>
        <v>185.58888888888885</v>
      </c>
      <c r="M6" s="9">
        <f>AVERAGE(Dados!M6:M41)</f>
        <v>235.97222222222229</v>
      </c>
      <c r="N6" s="9">
        <f>AVERAGE(Sazonal!B5:B40)</f>
        <v>489.31111111111102</v>
      </c>
      <c r="O6" s="9">
        <f>AVERAGE(Sazonal!C5:C40)</f>
        <v>311.29444444444448</v>
      </c>
      <c r="P6" s="9">
        <f>AVERAGE(Sazonal!D5:D40)</f>
        <v>530.00277777777762</v>
      </c>
      <c r="Q6" s="9">
        <f>AVERAGE(Sazonal!E5:E40)</f>
        <v>879.89428571428573</v>
      </c>
      <c r="R6" s="9">
        <f>AVERAGE(Sazonal!F5:F40)</f>
        <v>724.05555555555577</v>
      </c>
      <c r="S6" s="9">
        <f>AVERAGE(Sazonal!G5:G40)</f>
        <v>1487.9771428571426</v>
      </c>
      <c r="T6" s="9">
        <f>AVERAGE(Sazonal!H5:H40)</f>
        <v>2211.7111111111112</v>
      </c>
    </row>
    <row r="7" spans="1:20" x14ac:dyDescent="0.25">
      <c r="A7" t="s">
        <v>26</v>
      </c>
      <c r="B7">
        <f>MAX(Dados!B6:B41)</f>
        <v>661.4</v>
      </c>
      <c r="C7">
        <f>MAX(Dados!C6:C41)</f>
        <v>484.4</v>
      </c>
      <c r="D7">
        <f>MAX(Dados!D6:D41)</f>
        <v>760.5</v>
      </c>
      <c r="E7">
        <f>MAX(Dados!E6:E41)</f>
        <v>314.60000000000002</v>
      </c>
      <c r="F7">
        <f>MAX(Dados!F6:F41)</f>
        <v>355.6</v>
      </c>
      <c r="G7">
        <f>MAX(Dados!G6:G41)</f>
        <v>242.2</v>
      </c>
      <c r="H7">
        <f>MAX(Dados!H6:H41)</f>
        <v>318.2</v>
      </c>
      <c r="I7">
        <f>MAX(Dados!I6:I41)</f>
        <v>265.89999999999998</v>
      </c>
      <c r="J7">
        <f>MAX(Dados!J6:J41)</f>
        <v>402.8</v>
      </c>
      <c r="K7">
        <f>MAX(Dados!K6:K41)</f>
        <v>389.5</v>
      </c>
      <c r="L7">
        <f>MAX(Dados!L6:L41)</f>
        <v>400.7</v>
      </c>
      <c r="M7">
        <f>MAX(Dados!M6:M41)</f>
        <v>531.4</v>
      </c>
      <c r="N7">
        <f>MAX(Sazonal!B5:B40)</f>
        <v>911.9</v>
      </c>
      <c r="O7">
        <f>MAX(Sazonal!C5:C40)</f>
        <v>553.80000000000007</v>
      </c>
      <c r="P7">
        <f>MAX(Sazonal!D5:D40)</f>
        <v>905.2</v>
      </c>
      <c r="Q7">
        <f>MAX(Sazonal!E5:E40)</f>
        <v>1310.8</v>
      </c>
      <c r="R7">
        <f>MAX(Sazonal!F5:F40)</f>
        <v>1355.3999999999999</v>
      </c>
      <c r="S7">
        <f>MAX(Sazonal!G5:G40)</f>
        <v>2261</v>
      </c>
      <c r="T7">
        <f>MAX(Sazonal!H5:H40)</f>
        <v>2876.7999999999997</v>
      </c>
    </row>
    <row r="8" spans="1:20" x14ac:dyDescent="0.25">
      <c r="A8" t="s">
        <v>27</v>
      </c>
      <c r="B8">
        <f>MIN(Dados!B6:B41)</f>
        <v>103</v>
      </c>
      <c r="C8">
        <f>MIN(Dados!C6:C41)</f>
        <v>103.1</v>
      </c>
      <c r="D8">
        <f>MIN(Dados!D6:D41)</f>
        <v>109.7</v>
      </c>
      <c r="E8">
        <f>MIN(Dados!E6:E41)</f>
        <v>26.9</v>
      </c>
      <c r="F8">
        <f>MIN(Dados!F6:F41)</f>
        <v>21</v>
      </c>
      <c r="G8">
        <f>MIN(Dados!G6:G41)</f>
        <v>7</v>
      </c>
      <c r="H8">
        <f>MIN(Dados!H6:H41)</f>
        <v>12.4</v>
      </c>
      <c r="I8">
        <f>MIN(Dados!I6:I41)</f>
        <v>3.4</v>
      </c>
      <c r="J8">
        <f>MIN(Dados!J6:J41)</f>
        <v>29</v>
      </c>
      <c r="K8">
        <f>MIN(Dados!K6:K41)</f>
        <v>33.6</v>
      </c>
      <c r="L8">
        <f>MIN(Dados!L6:L41)</f>
        <v>39.200000000000003</v>
      </c>
      <c r="M8">
        <f>MIN(Dados!M6:M41)</f>
        <v>60.6</v>
      </c>
      <c r="N8">
        <f>MIN(Sazonal!B5:B40)</f>
        <v>198.8</v>
      </c>
      <c r="O8">
        <f>MIN(Sazonal!C5:C40)</f>
        <v>70.800000000000011</v>
      </c>
      <c r="P8">
        <f>MIN(Sazonal!D5:D40)</f>
        <v>308.8</v>
      </c>
      <c r="Q8">
        <f>MIN(Sazonal!E5:E40)</f>
        <v>443.9</v>
      </c>
      <c r="R8">
        <f>MIN(Sazonal!F5:F40)</f>
        <v>391.1</v>
      </c>
      <c r="S8">
        <f>MIN(Sazonal!G5:G40)</f>
        <v>981.39999999999986</v>
      </c>
      <c r="T8">
        <f>MIN(Sazonal!H5:H40)</f>
        <v>1350.8</v>
      </c>
    </row>
    <row r="9" spans="1:20" x14ac:dyDescent="0.25">
      <c r="A9" t="s">
        <v>28</v>
      </c>
      <c r="B9" s="9">
        <f>STDEV(Dados!B6:B41)</f>
        <v>134.5546994159651</v>
      </c>
      <c r="C9" s="9">
        <f>STDEV(Dados!C6:C41)</f>
        <v>92.472017389045476</v>
      </c>
      <c r="D9" s="9">
        <f>STDEV(Dados!D6:D41)</f>
        <v>112.29605863837925</v>
      </c>
      <c r="E9" s="9">
        <f>STDEV(Dados!E6:E41)</f>
        <v>64.577450730554219</v>
      </c>
      <c r="F9" s="9">
        <f>STDEV(Dados!F6:F41)</f>
        <v>87.460460136575975</v>
      </c>
      <c r="G9" s="9">
        <f>STDEV(Dados!G6:G41)</f>
        <v>56.994222764868255</v>
      </c>
      <c r="H9" s="9">
        <f>STDEV(Dados!H6:H41)</f>
        <v>87.340526921110026</v>
      </c>
      <c r="I9" s="9">
        <f>STDEV(Dados!I6:I41)</f>
        <v>65.005269322436732</v>
      </c>
      <c r="J9" s="9">
        <f>STDEV(Dados!J6:J41)</f>
        <v>90.614484414547547</v>
      </c>
      <c r="K9" s="9">
        <f>STDEV(Dados!K6:K41)</f>
        <v>72.921353373190868</v>
      </c>
      <c r="L9" s="9">
        <f>STDEV(Dados!L6:L41)</f>
        <v>89.795449384469038</v>
      </c>
      <c r="M9" s="9">
        <f>STDEV(Dados!M6:M41)</f>
        <v>100.92931504236323</v>
      </c>
      <c r="N9" s="9">
        <f>STDEV(Sazonal!B5:B40)</f>
        <v>171.15357811505842</v>
      </c>
      <c r="O9" s="9">
        <f>STDEV(Sazonal!C5:C40)</f>
        <v>131.85149643106487</v>
      </c>
      <c r="P9" s="9">
        <f>STDEV(Sazonal!D5:D40)</f>
        <v>126.80619066931899</v>
      </c>
      <c r="Q9" s="9">
        <f>STDEV(Sazonal!E5:E40)</f>
        <v>219.51452577269262</v>
      </c>
      <c r="R9" s="9">
        <f>STDEV(Sazonal!F5:F40)</f>
        <v>206.95495223349465</v>
      </c>
      <c r="S9" s="9">
        <f>STDEV(Sazonal!G5:G40)</f>
        <v>286.85214482655914</v>
      </c>
      <c r="T9" s="9">
        <f>STDEV(Sazonal!H5:H40)</f>
        <v>345.12089871544805</v>
      </c>
    </row>
    <row r="10" spans="1:20" x14ac:dyDescent="0.25">
      <c r="A10" t="s">
        <v>29</v>
      </c>
      <c r="B10" s="9">
        <f>SUM(B9/B6)</f>
        <v>0.37748842192429494</v>
      </c>
      <c r="C10" s="9">
        <f t="shared" ref="C10:M10" si="0">SUM(C9/C6)</f>
        <v>0.32032336720412952</v>
      </c>
      <c r="D10" s="9">
        <f t="shared" si="0"/>
        <v>0.45949217569494022</v>
      </c>
      <c r="E10" s="9">
        <f t="shared" si="0"/>
        <v>0.51056094924670636</v>
      </c>
      <c r="F10" s="9">
        <f t="shared" si="0"/>
        <v>0.73846109363152546</v>
      </c>
      <c r="G10" s="9">
        <f t="shared" si="0"/>
        <v>0.58990052887564182</v>
      </c>
      <c r="H10" s="9">
        <f t="shared" si="0"/>
        <v>0.69895720110258119</v>
      </c>
      <c r="I10" s="9">
        <f t="shared" si="0"/>
        <v>0.72453936518397533</v>
      </c>
      <c r="J10" s="9">
        <f t="shared" si="0"/>
        <v>0.5398807472193885</v>
      </c>
      <c r="K10" s="9">
        <f t="shared" si="0"/>
        <v>0.4129831547422948</v>
      </c>
      <c r="L10" s="9">
        <f t="shared" si="0"/>
        <v>0.48384065405030324</v>
      </c>
      <c r="M10" s="9">
        <f t="shared" si="0"/>
        <v>0.42771693249265158</v>
      </c>
      <c r="N10" s="9">
        <f>SUM(N9/N6)</f>
        <v>0.34978477747298381</v>
      </c>
      <c r="O10" s="9">
        <f t="shared" ref="O10:Q10" si="1">SUM(O9/O6)</f>
        <v>0.42355878424484988</v>
      </c>
      <c r="P10" s="9">
        <f t="shared" si="1"/>
        <v>0.23925570956627507</v>
      </c>
      <c r="Q10" s="9">
        <f t="shared" si="1"/>
        <v>0.24947829453681908</v>
      </c>
      <c r="R10" s="9">
        <f>SUM(R9/R6)</f>
        <v>0.28582744879942473</v>
      </c>
      <c r="S10" s="9">
        <f t="shared" ref="S10" si="2">SUM(S9/S6)</f>
        <v>0.19277994033951312</v>
      </c>
      <c r="T10" s="9">
        <f>SUM(T9/T6)</f>
        <v>0.15604248537778856</v>
      </c>
    </row>
    <row r="11" spans="1:20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t="s">
        <v>51</v>
      </c>
    </row>
    <row r="13" spans="1:20" x14ac:dyDescent="0.25">
      <c r="A13" t="s">
        <v>46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  <c r="K13" s="6" t="s">
        <v>17</v>
      </c>
      <c r="L13" s="6" t="s">
        <v>18</v>
      </c>
      <c r="M13" s="6" t="s">
        <v>19</v>
      </c>
      <c r="N13" t="s">
        <v>30</v>
      </c>
      <c r="O13" t="s">
        <v>31</v>
      </c>
      <c r="P13" t="s">
        <v>33</v>
      </c>
      <c r="Q13" t="s">
        <v>35</v>
      </c>
      <c r="R13" t="s">
        <v>38</v>
      </c>
      <c r="S13" t="s">
        <v>39</v>
      </c>
      <c r="T13" t="s">
        <v>40</v>
      </c>
    </row>
    <row r="14" spans="1:20" x14ac:dyDescent="0.25">
      <c r="A14" t="s">
        <v>25</v>
      </c>
      <c r="B14" s="9">
        <f>AVERAGE(desv_abs!B6:B41)</f>
        <v>8.6844112148456684E-14</v>
      </c>
      <c r="C14" s="9">
        <f>AVERAGE(desv_abs!C6:C41)</f>
        <v>-5.6843418860808015E-14</v>
      </c>
      <c r="D14" s="9">
        <f>AVERAGE(desv_abs!D6:D41)</f>
        <v>4.7369515717340014E-14</v>
      </c>
      <c r="E14" s="9">
        <f>AVERAGE(desv_abs!E6:E41)</f>
        <v>4.1053580288361343E-14</v>
      </c>
      <c r="F14" s="9">
        <f>AVERAGE(desv_abs!F6:F41)</f>
        <v>9.079157179156835E-15</v>
      </c>
      <c r="G14" s="9">
        <f>AVERAGE(desv_abs!G6:G41)</f>
        <v>7.1054273576010019E-15</v>
      </c>
      <c r="H14" s="9">
        <f>AVERAGE(desv_abs!H6:H41)</f>
        <v>1.9737298215558338E-14</v>
      </c>
      <c r="I14" s="9">
        <f>AVERAGE(desv_abs!I6:I41)</f>
        <v>-35.238888888888866</v>
      </c>
      <c r="J14" s="9">
        <f>AVERAGE(desv_abs!J6:J41)</f>
        <v>78.12222222222222</v>
      </c>
      <c r="K14" s="9">
        <f>AVERAGE(desv_abs!K6:K41)</f>
        <v>8.7305555555555223</v>
      </c>
      <c r="L14" s="9">
        <f>AVERAGE(desv_abs!L6:L41)</f>
        <v>9.0166666666666657</v>
      </c>
      <c r="M14" s="9">
        <f>AVERAGE(desv_abs!M6:M41)</f>
        <v>-6.4343592182720182E-14</v>
      </c>
      <c r="N14" s="9">
        <f>AVERAGE(desv_abs!N6:N41)</f>
        <v>9.1581063720190693E-14</v>
      </c>
      <c r="O14" s="9">
        <f>AVERAGE(desv_abs!O6:O41)</f>
        <v>-3.3158661002138011E-14</v>
      </c>
      <c r="P14" s="9">
        <f>AVERAGE(desv_abs!P6:P41)</f>
        <v>1.5947736958171136E-13</v>
      </c>
      <c r="Q14" s="9">
        <f>AVERAGE(desv_abs!Q6:Q41)</f>
        <v>-24.44150793650795</v>
      </c>
      <c r="R14" s="9">
        <f>AVERAGE(desv_abs!R6:R41)</f>
        <v>-2.2105774001425339E-13</v>
      </c>
      <c r="S14" s="9">
        <f>AVERAGE(desv_abs!S6:S41)</f>
        <v>-41.33269841269815</v>
      </c>
      <c r="T14" s="9">
        <f>AVERAGE(desv_abs!T6:T41)</f>
        <v>-9.4739031434680029E-14</v>
      </c>
    </row>
    <row r="15" spans="1:20" x14ac:dyDescent="0.25">
      <c r="A15" t="s">
        <v>26</v>
      </c>
      <c r="B15" s="9">
        <f>MAX(desv_abs!B6:B41)</f>
        <v>304.95277777777784</v>
      </c>
      <c r="C15" s="9">
        <f>MAX(desv_abs!C6:C41)</f>
        <v>195.71666666666658</v>
      </c>
      <c r="D15" s="9">
        <f>MAX(desv_abs!D6:D41)</f>
        <v>516.10833333333335</v>
      </c>
      <c r="E15" s="9">
        <f>MAX(desv_abs!E6:E41)</f>
        <v>188.11666666666673</v>
      </c>
      <c r="F15" s="9">
        <f>MAX(desv_abs!F6:F41)</f>
        <v>237.16388888888892</v>
      </c>
      <c r="G15" s="9">
        <f>MAX(desv_abs!G6:G41)</f>
        <v>145.58333333333331</v>
      </c>
      <c r="H15" s="9">
        <f>MAX(desv_abs!H6:H41)</f>
        <v>193.24166666666667</v>
      </c>
      <c r="I15" s="9">
        <f>MAX(desv_abs!I6:I41)</f>
        <v>140.94166666666666</v>
      </c>
      <c r="J15" s="9">
        <f>MAX(desv_abs!J6:J41)</f>
        <v>313.08055555555552</v>
      </c>
      <c r="K15" s="9">
        <f>MAX(desv_abs!K6:K41)</f>
        <v>221.6583333333333</v>
      </c>
      <c r="L15" s="9">
        <f>MAX(desv_abs!L6:L41)</f>
        <v>224.12777777777777</v>
      </c>
      <c r="M15" s="9">
        <f>MAX(desv_abs!M6:M41)</f>
        <v>295.42777777777769</v>
      </c>
      <c r="N15" s="9">
        <f>MAX(desv_abs!N6:N41)</f>
        <v>422.58888888888896</v>
      </c>
      <c r="O15" s="9">
        <f>MAX(desv_abs!O6:O41)</f>
        <v>242.50555555555559</v>
      </c>
      <c r="P15" s="9">
        <f>MAX(desv_abs!P6:P41)</f>
        <v>375.19722222222242</v>
      </c>
      <c r="Q15" s="9">
        <f>MAX(desv_abs!Q6:Q41)</f>
        <v>430.90571428571423</v>
      </c>
      <c r="R15" s="9">
        <f>MAX(desv_abs!R6:R41)</f>
        <v>631.34444444444409</v>
      </c>
      <c r="S15" s="9">
        <f>MAX(desv_abs!S6:S41)</f>
        <v>773.02285714285745</v>
      </c>
      <c r="T15" s="9">
        <f>MAX(desv_abs!T6:T41)</f>
        <v>665.0888888888885</v>
      </c>
    </row>
    <row r="16" spans="1:20" x14ac:dyDescent="0.25">
      <c r="A16" t="s">
        <v>27</v>
      </c>
      <c r="B16" s="9">
        <f>MIN(desv_abs!B6:B41)</f>
        <v>-253.44722222222214</v>
      </c>
      <c r="C16" s="9">
        <f>MIN(desv_abs!C6:C41)</f>
        <v>-185.5833333333334</v>
      </c>
      <c r="D16" s="9">
        <f>MIN(desv_abs!D6:D41)</f>
        <v>-134.69166666666661</v>
      </c>
      <c r="E16" s="9">
        <f>MIN(desv_abs!E6:E41)</f>
        <v>-99.583333333333286</v>
      </c>
      <c r="F16" s="9">
        <f>MIN(desv_abs!F6:F41)</f>
        <v>-97.436111111111103</v>
      </c>
      <c r="G16" s="9">
        <f>MIN(desv_abs!G6:G41)</f>
        <v>-89.61666666666666</v>
      </c>
      <c r="H16" s="9">
        <f>MIN(desv_abs!H6:H41)</f>
        <v>-112.55833333333331</v>
      </c>
      <c r="I16" s="9">
        <f>MIN(desv_abs!I6:I41)</f>
        <v>-121.55833333333331</v>
      </c>
      <c r="J16" s="9">
        <f>MIN(desv_abs!J6:J41)</f>
        <v>-60.719444444444463</v>
      </c>
      <c r="K16" s="9">
        <f>MIN(desv_abs!K6:K41)</f>
        <v>-134.2416666666667</v>
      </c>
      <c r="L16" s="9">
        <f>MIN(desv_abs!L6:L41)</f>
        <v>-137.37222222222221</v>
      </c>
      <c r="M16" s="9">
        <f>MIN(desv_abs!M6:M41)</f>
        <v>-175.37222222222229</v>
      </c>
      <c r="N16" s="9">
        <f>MIN(desv_abs!N6:N41)</f>
        <v>-290.51111111111101</v>
      </c>
      <c r="O16" s="9">
        <f>MIN(desv_abs!O6:O41)</f>
        <v>-240.49444444444447</v>
      </c>
      <c r="P16" s="9">
        <f>MIN(desv_abs!P6:P41)</f>
        <v>-221.20277777777761</v>
      </c>
      <c r="Q16" s="9">
        <f>MIN(desv_abs!Q6:Q41)</f>
        <v>-879.89428571428573</v>
      </c>
      <c r="R16" s="9">
        <f>MIN(desv_abs!R6:R41)</f>
        <v>-332.95555555555575</v>
      </c>
      <c r="S16" s="9">
        <f>MIN(desv_abs!S6:S41)</f>
        <v>-1487.9771428571426</v>
      </c>
      <c r="T16" s="9">
        <f>MIN(desv_abs!T6:T41)</f>
        <v>-860.91111111111127</v>
      </c>
    </row>
    <row r="17" spans="1:20" x14ac:dyDescent="0.25">
      <c r="A17" t="s">
        <v>28</v>
      </c>
      <c r="B17" s="9">
        <f>STDEV(desv_abs!B6:B41)</f>
        <v>134.55469941596479</v>
      </c>
      <c r="C17" s="9">
        <f>STDEV(desv_abs!C6:C41)</f>
        <v>92.47201738904586</v>
      </c>
      <c r="D17" s="9">
        <f>STDEV(desv_abs!D6:D41)</f>
        <v>112.29605863837912</v>
      </c>
      <c r="E17" s="9">
        <f>STDEV(desv_abs!E6:E41)</f>
        <v>64.577450730554105</v>
      </c>
      <c r="F17" s="9">
        <f>STDEV(desv_abs!F6:F41)</f>
        <v>87.460460136575932</v>
      </c>
      <c r="G17" s="9">
        <f>STDEV(desv_abs!G6:G41)</f>
        <v>56.994222764868276</v>
      </c>
      <c r="H17" s="9">
        <f>STDEV(desv_abs!H6:H41)</f>
        <v>87.340526921109998</v>
      </c>
      <c r="I17" s="9">
        <f>STDEV(desv_abs!I6:I41)</f>
        <v>65.00526932243676</v>
      </c>
      <c r="J17" s="9">
        <f>STDEV(desv_abs!J6:J41)</f>
        <v>90.614484414547562</v>
      </c>
      <c r="K17" s="9">
        <f>STDEV(desv_abs!K6:K41)</f>
        <v>72.921353373190897</v>
      </c>
      <c r="L17" s="9">
        <f>STDEV(desv_abs!L6:L41)</f>
        <v>89.795449384468981</v>
      </c>
      <c r="M17" s="9">
        <f>STDEV(desv_abs!M6:M41)</f>
        <v>100.92931504236336</v>
      </c>
      <c r="N17" s="9">
        <f>STDEV(desv_abs!N6:N41)</f>
        <v>171.15357811505811</v>
      </c>
      <c r="O17" s="9">
        <f>STDEV(desv_abs!O6:O41)</f>
        <v>131.85149643106485</v>
      </c>
      <c r="P17" s="9">
        <f>STDEV(desv_abs!P6:P41)</f>
        <v>126.80619066931824</v>
      </c>
      <c r="Q17" s="9">
        <f>STDEV(desv_abs!Q6:Q41)</f>
        <v>261.37293169078339</v>
      </c>
      <c r="R17" s="9">
        <f>STDEV(desv_abs!R6:R41)</f>
        <v>206.95495223349516</v>
      </c>
      <c r="S17" s="9">
        <f>STDEV(desv_abs!S6:S41)</f>
        <v>376.07883173949</v>
      </c>
      <c r="T17" s="9">
        <f>STDEV(desv_abs!T6:T41)</f>
        <v>345.12089871544828</v>
      </c>
    </row>
    <row r="18" spans="1:20" x14ac:dyDescent="0.25">
      <c r="A18" t="s">
        <v>29</v>
      </c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21" spans="1:20" x14ac:dyDescent="0.25">
      <c r="A21" t="s">
        <v>47</v>
      </c>
      <c r="B21" s="6" t="s">
        <v>8</v>
      </c>
      <c r="C21" s="6" t="s">
        <v>9</v>
      </c>
      <c r="D21" s="6" t="s">
        <v>10</v>
      </c>
      <c r="E21" s="6" t="s">
        <v>11</v>
      </c>
      <c r="F21" s="6" t="s">
        <v>12</v>
      </c>
      <c r="G21" s="6" t="s">
        <v>13</v>
      </c>
      <c r="H21" s="6" t="s">
        <v>14</v>
      </c>
      <c r="I21" s="6" t="s">
        <v>15</v>
      </c>
      <c r="J21" s="6" t="s">
        <v>16</v>
      </c>
      <c r="K21" s="6" t="s">
        <v>17</v>
      </c>
      <c r="L21" s="6" t="s">
        <v>18</v>
      </c>
      <c r="M21" s="6" t="s">
        <v>19</v>
      </c>
      <c r="N21" t="s">
        <v>30</v>
      </c>
      <c r="O21" t="s">
        <v>31</v>
      </c>
      <c r="P21" t="s">
        <v>33</v>
      </c>
      <c r="Q21" t="s">
        <v>35</v>
      </c>
      <c r="R21" t="s">
        <v>38</v>
      </c>
      <c r="S21" t="s">
        <v>39</v>
      </c>
      <c r="T21" t="s">
        <v>40</v>
      </c>
    </row>
    <row r="22" spans="1:20" x14ac:dyDescent="0.25">
      <c r="A22" t="s">
        <v>25</v>
      </c>
      <c r="B22" s="9">
        <f>AVERAGE(desv_relativo!B6:B41)</f>
        <v>2.3684757858670007E-14</v>
      </c>
      <c r="C22" s="9">
        <f>AVERAGE(desv_relativo!C6:C41)</f>
        <v>-2.0329417162025089E-14</v>
      </c>
      <c r="D22" s="9">
        <f>AVERAGE(desv_relativo!D6:D41)</f>
        <v>1.9737298215558338E-14</v>
      </c>
      <c r="E22" s="9">
        <f>AVERAGE(desv_relativo!E6:E41)</f>
        <v>3.3553406966449176E-14</v>
      </c>
      <c r="F22" s="9">
        <f>AVERAGE(desv_relativo!F6:F41)</f>
        <v>4.736951571734001E-15</v>
      </c>
      <c r="G22" s="9">
        <f>AVERAGE(desv_relativo!G6:G41)</f>
        <v>9.1778436702346279E-15</v>
      </c>
      <c r="H22" s="9">
        <f>AVERAGE(desv_relativo!H6:H41)</f>
        <v>1.3717422259813045E-14</v>
      </c>
      <c r="I22" s="9">
        <f>AVERAGE(desv_relativo!I6:I41)</f>
        <v>-39.276757794358922</v>
      </c>
      <c r="J22" s="9">
        <f>AVERAGE(desv_relativo!J6:J41)</f>
        <v>46.545189745626637</v>
      </c>
      <c r="K22" s="9">
        <f>AVERAGE(desv_relativo!K6:K41)</f>
        <v>4.9444671679828662</v>
      </c>
      <c r="L22" s="9">
        <f>AVERAGE(desv_relativo!L6:L41)</f>
        <v>4.858408669101359</v>
      </c>
      <c r="M22" s="9">
        <f>AVERAGE(desv_relativo!M6:M41)</f>
        <v>-2.7434844519626091E-14</v>
      </c>
      <c r="N22" s="9">
        <f>AVERAGE(desv_relativo!N6:N41)</f>
        <v>1.8947806286936004E-14</v>
      </c>
      <c r="O22" s="9">
        <f>AVERAGE(desv_relativo!O6:O41)</f>
        <v>-1.105288700071267E-14</v>
      </c>
      <c r="P22" s="9">
        <f>AVERAGE(desv_relativo!P6:P41)</f>
        <v>2.8915141885792967E-14</v>
      </c>
      <c r="Q22" s="9">
        <f>AVERAGE(desv_relativo!Q6:Q41)</f>
        <v>0</v>
      </c>
      <c r="R22" s="9">
        <f>AVERAGE(desv_relativo!R6:R41)</f>
        <v>-3.063598757396196E-14</v>
      </c>
      <c r="S22" s="9">
        <f>AVERAGE(desv_relativo!S6:S41)</f>
        <v>1.9692184391065633E-14</v>
      </c>
      <c r="T22" s="9">
        <f>AVERAGE(desv_relativo!T6:T41)</f>
        <v>-5.2303840271229601E-15</v>
      </c>
    </row>
    <row r="23" spans="1:20" x14ac:dyDescent="0.25">
      <c r="A23" t="s">
        <v>26</v>
      </c>
      <c r="B23" s="9">
        <f>MAX(desv_relativo!B6:B41)</f>
        <v>85.553416821876425</v>
      </c>
      <c r="C23" s="9">
        <f>MAX(desv_relativo!C6:C41)</f>
        <v>67.796316609895456</v>
      </c>
      <c r="D23" s="9">
        <f>MAX(desv_relativo!D6:D41)</f>
        <v>211.18082313226725</v>
      </c>
      <c r="E23" s="9">
        <f>MAX(desv_relativo!E6:E41)</f>
        <v>148.72842271709061</v>
      </c>
      <c r="F23" s="9">
        <f>MAX(desv_relativo!F6:F41)</f>
        <v>200.24626498111971</v>
      </c>
      <c r="G23" s="9">
        <f>MAX(desv_relativo!G6:G41)</f>
        <v>150.68138692427118</v>
      </c>
      <c r="H23" s="9">
        <f>MAX(desv_relativo!H6:H41)</f>
        <v>154.64488162720912</v>
      </c>
      <c r="I23" s="9">
        <f>MAX(desv_relativo!I6:I41)</f>
        <v>157.09155082200684</v>
      </c>
      <c r="J23" s="9">
        <f>MAX(desv_relativo!J6:J41)</f>
        <v>186.53327375337199</v>
      </c>
      <c r="K23" s="9">
        <f>MAX(desv_relativo!K6:K41)</f>
        <v>125.53409055155269</v>
      </c>
      <c r="L23" s="9">
        <f>MAX(desv_relativo!L6:L41)</f>
        <v>120.76573070705864</v>
      </c>
      <c r="M23" s="9">
        <f>MAX(desv_relativo!M6:M41)</f>
        <v>125.19599764567386</v>
      </c>
      <c r="N23" s="9">
        <f>MAX(desv_relativo!N6:N41)</f>
        <v>86.364049230210313</v>
      </c>
      <c r="O23" s="9">
        <f>MAX(desv_relativo!O6:O41)</f>
        <v>77.902307568754125</v>
      </c>
      <c r="P23" s="9">
        <f>MAX(desv_relativo!P6:P41)</f>
        <v>70.791557696238542</v>
      </c>
      <c r="Q23" s="9">
        <f>MAX(desv_relativo!Q6:Q41)</f>
        <v>48.972441494595117</v>
      </c>
      <c r="R23" s="9">
        <f>MAX(desv_relativo!R6:R41)</f>
        <v>87.195580449627798</v>
      </c>
      <c r="S23" s="9">
        <f>MAX(desv_relativo!S6:S41)</f>
        <v>51.951258851902516</v>
      </c>
      <c r="T23" s="9">
        <f>MAX(desv_relativo!T6:T41)</f>
        <v>30.071236950777156</v>
      </c>
    </row>
    <row r="24" spans="1:20" x14ac:dyDescent="0.25">
      <c r="A24" t="s">
        <v>27</v>
      </c>
      <c r="B24" s="9">
        <f>MIN(desv_relativo!B6:B41)</f>
        <v>-71.10371646106249</v>
      </c>
      <c r="C24" s="9">
        <f>MIN(desv_relativo!C6:C41)</f>
        <v>-64.286126667051562</v>
      </c>
      <c r="D24" s="9">
        <f>MIN(desv_relativo!D6:D41)</f>
        <v>-55.113035769086494</v>
      </c>
      <c r="E24" s="9">
        <f>MIN(desv_relativo!E6:E41)</f>
        <v>-78.732375807089198</v>
      </c>
      <c r="F24" s="9">
        <f>MIN(desv_relativo!F6:F41)</f>
        <v>-82.268921359382688</v>
      </c>
      <c r="G24" s="9">
        <f>MIN(desv_relativo!G6:G41)</f>
        <v>-92.754873210281175</v>
      </c>
      <c r="H24" s="9">
        <f>MIN(desv_relativo!H6:H41)</f>
        <v>-90.076692230743575</v>
      </c>
      <c r="I24" s="9">
        <f>MIN(desv_relativo!I6:I41)</f>
        <v>-135.48716678534933</v>
      </c>
      <c r="J24" s="9">
        <f>MIN(desv_relativo!J6:J41)</f>
        <v>-36.176621485196037</v>
      </c>
      <c r="K24" s="9">
        <f>MIN(desv_relativo!K6:K41)</f>
        <v>-76.026492149891467</v>
      </c>
      <c r="L24" s="9">
        <f>MIN(desv_relativo!L6:L41)</f>
        <v>-74.019637190923802</v>
      </c>
      <c r="M24" s="9">
        <f>MIN(desv_relativo!M6:M41)</f>
        <v>-74.319011183048872</v>
      </c>
      <c r="N24" s="9">
        <f>MIN(desv_relativo!N6:N41)</f>
        <v>-59.371451927880457</v>
      </c>
      <c r="O24" s="9">
        <f>MIN(desv_relativo!O6:O41)</f>
        <v>-77.256259704102931</v>
      </c>
      <c r="P24" s="9">
        <f>MIN(desv_relativo!P6:P41)</f>
        <v>-41.736154422670722</v>
      </c>
      <c r="Q24" s="9">
        <f>MIN(desv_relativo!Q6:Q41)</f>
        <v>-49.550757720895042</v>
      </c>
      <c r="R24" s="9">
        <f>MIN(desv_relativo!R6:R41)</f>
        <v>-45.984807795595813</v>
      </c>
      <c r="S24" s="9">
        <f>MIN(desv_relativo!S6:S41)</f>
        <v>-34.04468578626399</v>
      </c>
      <c r="T24" s="9">
        <f>MIN(desv_relativo!T6:T41)</f>
        <v>-38.925115797723237</v>
      </c>
    </row>
    <row r="25" spans="1:20" x14ac:dyDescent="0.25">
      <c r="A25" t="s">
        <v>28</v>
      </c>
      <c r="B25" s="9">
        <f>STDEV(desv_relativo!B6:B41)</f>
        <v>37.748842192429407</v>
      </c>
      <c r="C25" s="9">
        <f>STDEV(desv_relativo!C6:C41)</f>
        <v>32.032336720413085</v>
      </c>
      <c r="D25" s="9">
        <f>STDEV(desv_relativo!D6:D41)</f>
        <v>45.949217569493975</v>
      </c>
      <c r="E25" s="9">
        <f>STDEV(desv_relativo!E6:E41)</f>
        <v>51.056094924670546</v>
      </c>
      <c r="F25" s="9">
        <f>STDEV(desv_relativo!F6:F41)</f>
        <v>73.846109363152522</v>
      </c>
      <c r="G25" s="9">
        <f>STDEV(desv_relativo!G6:G41)</f>
        <v>58.990052887564204</v>
      </c>
      <c r="H25" s="9">
        <f>STDEV(desv_relativo!H6:H41)</f>
        <v>69.895720110258097</v>
      </c>
      <c r="I25" s="9">
        <f>STDEV(desv_relativo!I6:I41)</f>
        <v>72.453936518397583</v>
      </c>
      <c r="J25" s="9">
        <f>STDEV(desv_relativo!J6:J41)</f>
        <v>53.988074721938879</v>
      </c>
      <c r="K25" s="9">
        <f>STDEV(desv_relativo!K6:K41)</f>
        <v>41.29831547422949</v>
      </c>
      <c r="L25" s="9">
        <f>STDEV(desv_relativo!L6:L41)</f>
        <v>48.384065405030292</v>
      </c>
      <c r="M25" s="9">
        <f>STDEV(desv_relativo!M6:M41)</f>
        <v>42.771693249265212</v>
      </c>
      <c r="N25" s="9">
        <f>STDEV(desv_relativo!N6:N41)</f>
        <v>34.978477747298321</v>
      </c>
      <c r="O25" s="9">
        <f>STDEV(desv_relativo!O6:O41)</f>
        <v>42.355878424484992</v>
      </c>
      <c r="P25" s="9">
        <f>STDEV(desv_relativo!P6:P41)</f>
        <v>23.925570956627364</v>
      </c>
      <c r="Q25" s="9">
        <f>STDEV(desv_relativo!Q6:Q41)</f>
        <v>24.947829453681894</v>
      </c>
      <c r="R25" s="9">
        <f>STDEV(desv_relativo!R6:R41)</f>
        <v>28.582744879942542</v>
      </c>
      <c r="S25" s="9">
        <f>STDEV(desv_relativo!S6:S41)</f>
        <v>19.277994033951241</v>
      </c>
      <c r="T25" s="9">
        <f>STDEV(desv_relativo!T6:T41)</f>
        <v>15.604248537778869</v>
      </c>
    </row>
    <row r="26" spans="1:20" x14ac:dyDescent="0.25">
      <c r="A26" t="s">
        <v>29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2B5D-A442-40A8-8D1A-FA5E0AA1906C}">
  <dimension ref="A1:T41"/>
  <sheetViews>
    <sheetView workbookViewId="0">
      <selection activeCell="D3" sqref="D3"/>
    </sheetView>
  </sheetViews>
  <sheetFormatPr defaultRowHeight="15" x14ac:dyDescent="0.25"/>
  <cols>
    <col min="2" max="2" width="1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0" x14ac:dyDescent="0.25">
      <c r="A2" s="2">
        <v>2548000</v>
      </c>
      <c r="B2" t="s">
        <v>20</v>
      </c>
      <c r="C2" s="3" t="s">
        <v>21</v>
      </c>
      <c r="D2" s="7" t="s">
        <v>22</v>
      </c>
      <c r="E2" s="7" t="s">
        <v>23</v>
      </c>
      <c r="F2" s="8">
        <v>8</v>
      </c>
      <c r="H2" s="4"/>
    </row>
    <row r="3" spans="1:20" x14ac:dyDescent="0.25">
      <c r="A3" s="2"/>
      <c r="C3" s="3"/>
      <c r="D3" s="3"/>
      <c r="E3" s="3"/>
      <c r="F3" s="3"/>
      <c r="G3" s="4"/>
      <c r="H3" s="4"/>
      <c r="I3" s="3"/>
      <c r="J3" s="3"/>
      <c r="K3" s="4"/>
    </row>
    <row r="4" spans="1:20" x14ac:dyDescent="0.25">
      <c r="A4" s="5" t="s">
        <v>6</v>
      </c>
    </row>
    <row r="5" spans="1:20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t="s">
        <v>30</v>
      </c>
      <c r="O5" t="s">
        <v>31</v>
      </c>
      <c r="P5" t="s">
        <v>33</v>
      </c>
      <c r="Q5" t="s">
        <v>35</v>
      </c>
      <c r="R5" t="s">
        <v>38</v>
      </c>
      <c r="S5" t="s">
        <v>39</v>
      </c>
      <c r="T5" t="s">
        <v>40</v>
      </c>
    </row>
    <row r="6" spans="1:20" x14ac:dyDescent="0.25">
      <c r="A6" s="6">
        <v>1976</v>
      </c>
      <c r="B6" s="9">
        <f>SUM(desv_abs!B6*100)/Est_Decritiva!$B$6</f>
        <v>34.718401508716447</v>
      </c>
      <c r="C6" s="9">
        <f>SUM(desv_abs!C6*100)/Est_Decritiva!$C$6</f>
        <v>-3.1464696033716422</v>
      </c>
      <c r="D6" s="9">
        <f>SUM(desv_abs!D6*100)/Est_Decritiva!$D$6</f>
        <v>-14.808879189825065</v>
      </c>
      <c r="E6" s="9">
        <f>SUM(desv_abs!E6*100)/Est_Decritiva!$E$6</f>
        <v>-46.870470417709818</v>
      </c>
      <c r="F6" s="9">
        <f>SUM(desv_abs!F6*100)/Est_Decritiva!$F$6</f>
        <v>90.144709993667476</v>
      </c>
      <c r="G6" s="9">
        <f>SUM(desv_abs!G6*100)/Est_Decritiva!$G$6</f>
        <v>-4.1573227531481791</v>
      </c>
      <c r="H6" s="9">
        <f>SUM(desv_abs!H6*100)/Est_Decritiva!$H$6</f>
        <v>-10.530176725575179</v>
      </c>
      <c r="I6" s="9">
        <f>SUM(desv_abs!I6*100)/Est_Decritiva!$I$6</f>
        <v>-4.1889841790767264</v>
      </c>
      <c r="J6" s="9">
        <f>SUM(desv_abs!J6*100)/Est_Decritiva!$J$6</f>
        <v>20.186021879085761</v>
      </c>
      <c r="K6" s="9">
        <f>SUM(desv_abs!K6*100)/Est_Decritiva!$K$6</f>
        <v>-31.398861026334846</v>
      </c>
      <c r="L6" s="9">
        <f>SUM(desv_abs!L6*100)/Est_Decritiva!$L$6</f>
        <v>-31.344668622403166</v>
      </c>
      <c r="M6" s="9">
        <f>SUM(desv_abs!M6*100)/Est_Decritiva!$M$6</f>
        <v>-38.297822248381422</v>
      </c>
      <c r="N6" s="9">
        <f>SUM(desv_abs!N6*100)/Est_Decritiva!$N$6</f>
        <v>2.3070984150052354</v>
      </c>
      <c r="O6" s="9">
        <f>SUM(desv_abs!O6*100)/Est_Decritiva!$O$6</f>
        <v>4.5955062195491712</v>
      </c>
      <c r="P6" s="9">
        <f>SUM(desv_abs!P6*100)/Est_Decritiva!$P$6</f>
        <v>-33.132425930681691</v>
      </c>
      <c r="Q6" s="9"/>
      <c r="R6" s="9">
        <f>SUM(desv_abs!R6*100)/Est_Decritiva!$R$6</f>
        <v>2.4230798741655524</v>
      </c>
      <c r="S6" s="9"/>
      <c r="T6" s="9">
        <f>SUM(desv_abs!T6*100)/Est_Decritiva!$T$6</f>
        <v>-5.6838847749856871</v>
      </c>
    </row>
    <row r="7" spans="1:20" x14ac:dyDescent="0.25">
      <c r="A7" s="6">
        <v>1977</v>
      </c>
      <c r="B7" s="9">
        <f>SUM(desv_abs!B7*100)/Est_Decritiva!$B$6</f>
        <v>16.090117751576155</v>
      </c>
      <c r="C7" s="9">
        <f>SUM(desv_abs!C7*100)/Est_Decritiva!$C$6</f>
        <v>24.011315743894666</v>
      </c>
      <c r="D7" s="9">
        <f>SUM(desv_abs!D7*100)/Est_Decritiva!$D$6</f>
        <v>-18.532410406792362</v>
      </c>
      <c r="E7" s="9">
        <f>SUM(desv_abs!E7*100)/Est_Decritiva!$E$6</f>
        <v>10.68651996310453</v>
      </c>
      <c r="F7" s="9">
        <f>SUM(desv_abs!F7*100)/Est_Decritiva!$F$6</f>
        <v>-62.173698900016419</v>
      </c>
      <c r="G7" s="9">
        <f>SUM(desv_abs!G7*100)/Est_Decritiva!$G$6</f>
        <v>-33.965844402277035</v>
      </c>
      <c r="H7" s="9">
        <f>SUM(desv_abs!H7*100)/Est_Decritiva!$H$6</f>
        <v>-64.948316105368463</v>
      </c>
      <c r="I7" s="9">
        <f>SUM(desv_abs!I7*100)/Est_Decritiva!$I$6</f>
        <v>-51.447413232607794</v>
      </c>
      <c r="J7" s="9">
        <f>SUM(desv_abs!J7*100)/Est_Decritiva!$J$6</f>
        <v>12.798106681230644</v>
      </c>
      <c r="K7" s="9">
        <f>SUM(desv_abs!K7*100)/Est_Decritiva!$K$6</f>
        <v>42.678475914797197</v>
      </c>
      <c r="L7" s="9">
        <f>SUM(desv_abs!L7*100)/Est_Decritiva!$L$6</f>
        <v>-18.951685325989345</v>
      </c>
      <c r="M7" s="9">
        <f>SUM(desv_abs!M7*100)/Est_Decritiva!$M$6</f>
        <v>-21.516185991759887</v>
      </c>
      <c r="N7" s="9">
        <f>SUM(desv_abs!N7*100)/Est_Decritiva!$N$6</f>
        <v>-21.542758526726896</v>
      </c>
      <c r="O7" s="9">
        <f>SUM(desv_abs!O7*100)/Est_Decritiva!$O$6</f>
        <v>-40.121000124926397</v>
      </c>
      <c r="P7" s="9">
        <f>SUM(desv_abs!P7*100)/Est_Decritiva!$P$6</f>
        <v>-6.4533204752595452</v>
      </c>
      <c r="Q7" s="9">
        <f>SUM(desv_abs!Q7*100)/Est_Decritiva!$Q$6</f>
        <v>4.2625250435928947</v>
      </c>
      <c r="R7" s="9">
        <f>SUM(desv_abs!R7*100)/Est_Decritiva!$R$6</f>
        <v>-33.375278140105898</v>
      </c>
      <c r="S7" s="9">
        <f>SUM(desv_abs!S7*100)/Est_Decritiva!$S$6</f>
        <v>-9.45425428962041</v>
      </c>
      <c r="T7" s="9">
        <f>SUM(desv_abs!T7*100)/Est_Decritiva!$T$6</f>
        <v>-8.5278366674369757</v>
      </c>
    </row>
    <row r="8" spans="1:20" x14ac:dyDescent="0.25">
      <c r="A8" s="6">
        <v>1978</v>
      </c>
      <c r="B8" s="9">
        <f>SUM(desv_abs!B8*100)/Est_Decritiva!$B$6</f>
        <v>-60.442951660289424</v>
      </c>
      <c r="C8" s="9">
        <f>SUM(desv_abs!C8*100)/Est_Decritiva!$C$6</f>
        <v>-53.790196870850423</v>
      </c>
      <c r="D8" s="9">
        <f>SUM(desv_abs!D8*100)/Est_Decritiva!$D$6</f>
        <v>-43.860606267262249</v>
      </c>
      <c r="E8" s="9">
        <f>SUM(desv_abs!E8*100)/Est_Decritiva!$E$6</f>
        <v>-77.230201607589933</v>
      </c>
      <c r="F8" s="9">
        <f>SUM(desv_abs!F8*100)/Est_Decritiva!$F$6</f>
        <v>-72.305743837512026</v>
      </c>
      <c r="G8" s="9">
        <f>SUM(desv_abs!G8*100)/Est_Decritiva!$G$6</f>
        <v>-48.042090736587888</v>
      </c>
      <c r="H8" s="9">
        <f>SUM(desv_abs!H8*100)/Est_Decritiva!$H$6</f>
        <v>-60.2267422474158</v>
      </c>
      <c r="I8" s="9">
        <f>SUM(desv_abs!I8*100)/Est_Decritiva!$I$6</f>
        <v>17.879810520449567</v>
      </c>
      <c r="J8" s="9">
        <f>SUM(desv_abs!J8*100)/Est_Decritiva!$J$6</f>
        <v>14.46634559687535</v>
      </c>
      <c r="K8" s="9">
        <f>SUM(desv_abs!K8*100)/Est_Decritiva!$K$6</f>
        <v>-40.46030897020421</v>
      </c>
      <c r="L8" s="9">
        <f>SUM(desv_abs!L8*100)/Est_Decritiva!$L$6</f>
        <v>46.192300784290268</v>
      </c>
      <c r="M8" s="9">
        <f>SUM(desv_abs!M8*100)/Est_Decritiva!$M$6</f>
        <v>-30.500294290759285</v>
      </c>
      <c r="N8" s="9">
        <f>SUM(desv_abs!N8*100)/Est_Decritiva!$N$6</f>
        <v>-59.371451927880457</v>
      </c>
      <c r="O8" s="9">
        <f>SUM(desv_abs!O8*100)/Est_Decritiva!$O$6</f>
        <v>-22.613459925401109</v>
      </c>
      <c r="P8" s="9">
        <f>SUM(desv_abs!P8*100)/Est_Decritiva!$P$6</f>
        <v>-10.811788198175027</v>
      </c>
      <c r="Q8" s="9">
        <f>SUM(desv_abs!Q8*100)/Est_Decritiva!$Q$6</f>
        <v>-47.766452463445283</v>
      </c>
      <c r="R8" s="9">
        <f>SUM(desv_abs!R8*100)/Est_Decritiva!$R$6</f>
        <v>-42.476789687715815</v>
      </c>
      <c r="S8" s="9">
        <f>SUM(desv_abs!S8*100)/Est_Decritiva!$S$6</f>
        <v>-34.04468578626399</v>
      </c>
      <c r="T8" s="9">
        <f>SUM(desv_abs!T8*100)/Est_Decritiva!$T$6</f>
        <v>-38.925115797723237</v>
      </c>
    </row>
    <row r="9" spans="1:20" x14ac:dyDescent="0.25">
      <c r="A9" s="6">
        <v>1979</v>
      </c>
      <c r="B9" s="9">
        <f>SUM(desv_abs!B9*100)/Est_Decritiva!$B$6</f>
        <v>-34.576569696308468</v>
      </c>
      <c r="C9" s="9">
        <f>SUM(desv_abs!C9*100)/Est_Decritiva!$C$6</f>
        <v>3.7122567981063153</v>
      </c>
      <c r="D9" s="9">
        <f>SUM(desv_abs!D9*100)/Est_Decritiva!$D$6</f>
        <v>-35.677021175026425</v>
      </c>
      <c r="E9" s="9">
        <f>SUM(desv_abs!E9*100)/Est_Decritiva!$E$6</f>
        <v>-23.151930425615998</v>
      </c>
      <c r="F9" s="9">
        <f>SUM(desv_abs!F9*100)/Est_Decritiva!$F$6</f>
        <v>66.33440439055282</v>
      </c>
      <c r="G9" s="9">
        <f>SUM(desv_abs!G9*100)/Est_Decritiva!$G$6</f>
        <v>-61.497326203208551</v>
      </c>
      <c r="H9" s="9">
        <f>SUM(desv_abs!H9*100)/Est_Decritiva!$H$6</f>
        <v>-63.827942647549179</v>
      </c>
      <c r="I9" s="9">
        <f>SUM(desv_abs!I9*100)/Est_Decritiva!$I$6</f>
        <v>-74.407876404842213</v>
      </c>
      <c r="J9" s="9">
        <f>SUM(desv_abs!J9*100)/Est_Decritiva!$J$6</f>
        <v>58.674676861460014</v>
      </c>
      <c r="K9" s="9">
        <f>SUM(desv_abs!K9*100)/Est_Decritiva!$K$6</f>
        <v>52.079728156561679</v>
      </c>
      <c r="L9" s="9">
        <f>SUM(desv_abs!L9*100)/Est_Decritiva!$L$6</f>
        <v>-17.981799676704796</v>
      </c>
      <c r="M9" s="9">
        <f>SUM(desv_abs!M9*100)/Est_Decritiva!$M$6</f>
        <v>-27.618599175985889</v>
      </c>
      <c r="N9" s="9">
        <f>SUM(desv_abs!N9*100)/Est_Decritiva!$N$6</f>
        <v>-7.7478541259820934</v>
      </c>
      <c r="O9" s="9">
        <f>SUM(desv_abs!O9*100)/Est_Decritiva!$O$6</f>
        <v>-54.833758677921935</v>
      </c>
      <c r="P9" s="9">
        <f>SUM(desv_abs!P9*100)/Est_Decritiva!$P$6</f>
        <v>11.546585185612276</v>
      </c>
      <c r="Q9" s="9">
        <f>SUM(desv_abs!Q9*100)/Est_Decritiva!$Q$6</f>
        <v>-20.831398577101808</v>
      </c>
      <c r="R9" s="9">
        <f>SUM(desv_abs!R9*100)/Est_Decritiva!$R$6</f>
        <v>-13.956878692549706</v>
      </c>
      <c r="S9" s="9">
        <f>SUM(desv_abs!S9*100)/Est_Decritiva!$S$6</f>
        <v>-18.513533233997418</v>
      </c>
      <c r="T9" s="9">
        <f>SUM(desv_abs!T9*100)/Est_Decritiva!$T$6</f>
        <v>-14.699528771087241</v>
      </c>
    </row>
    <row r="10" spans="1:20" x14ac:dyDescent="0.25">
      <c r="A10" s="6">
        <v>1980</v>
      </c>
      <c r="B10" s="9">
        <f>SUM(desv_abs!B10*100)/Est_Decritiva!$B$6</f>
        <v>3.9705114517499394</v>
      </c>
      <c r="C10" s="9">
        <f>SUM(desv_abs!C10*100)/Est_Decritiva!$C$6</f>
        <v>3.6429767334449257</v>
      </c>
      <c r="D10" s="9">
        <f>SUM(desv_abs!D10*100)/Est_Decritiva!$D$6</f>
        <v>-42.223889248815084</v>
      </c>
      <c r="E10" s="9">
        <f>SUM(desv_abs!E10*100)/Est_Decritiva!$E$6</f>
        <v>-32.323099222558952</v>
      </c>
      <c r="F10" s="9">
        <f>SUM(desv_abs!F10*100)/Est_Decritiva!$F$6</f>
        <v>-72.643478668761858</v>
      </c>
      <c r="G10" s="9">
        <f>SUM(desv_abs!G10*100)/Est_Decritiva!$G$6</f>
        <v>-23.615663274107291</v>
      </c>
      <c r="H10" s="9">
        <f>SUM(desv_abs!H10*100)/Est_Decritiva!$H$6</f>
        <v>107.58919639879961</v>
      </c>
      <c r="I10" s="9">
        <f>SUM(desv_abs!I10*100)/Est_Decritiva!$I$6</f>
        <v>47.973621474349066</v>
      </c>
      <c r="J10" s="9">
        <f>SUM(desv_abs!J10*100)/Est_Decritiva!$J$6</f>
        <v>58.198037171275821</v>
      </c>
      <c r="K10" s="9">
        <f>SUM(desv_abs!K10*100)/Est_Decritiva!$K$6</f>
        <v>43.018280212692311</v>
      </c>
      <c r="L10" s="9">
        <f>SUM(desv_abs!L10*100)/Est_Decritiva!$L$6</f>
        <v>-74.019637190923802</v>
      </c>
      <c r="M10" s="9">
        <f>SUM(desv_abs!M10*100)/Est_Decritiva!$M$6</f>
        <v>125.19599764567386</v>
      </c>
      <c r="N10" s="9">
        <f>SUM(desv_abs!N10*100)/Est_Decritiva!$N$6</f>
        <v>-47.027567101139915</v>
      </c>
      <c r="O10" s="9">
        <f>SUM(desv_abs!O10*100)/Est_Decritiva!$O$6</f>
        <v>61.005121981689342</v>
      </c>
      <c r="P10" s="9">
        <f>SUM(desv_abs!P10*100)/Est_Decritiva!$P$6</f>
        <v>-11.245748187902548</v>
      </c>
      <c r="Q10" s="9">
        <f>SUM(desv_abs!Q10*100)/Est_Decritiva!$Q$6</f>
        <v>-4.4657962157791546</v>
      </c>
      <c r="R10" s="9">
        <f>SUM(desv_abs!R10*100)/Est_Decritiva!$R$6</f>
        <v>11.400291567559243</v>
      </c>
      <c r="S10" s="9">
        <f>SUM(desv_abs!S10*100)/Est_Decritiva!$S$6</f>
        <v>-6.9340542865481654</v>
      </c>
      <c r="T10" s="9">
        <f>SUM(desv_abs!T10*100)/Est_Decritiva!$T$6</f>
        <v>9.9601113265746921</v>
      </c>
    </row>
    <row r="11" spans="1:20" x14ac:dyDescent="0.25">
      <c r="A11" s="6">
        <v>1981</v>
      </c>
      <c r="B11" s="9">
        <f>SUM(desv_abs!B11*100)/Est_Decritiva!$B$6</f>
        <v>45.659712751615139</v>
      </c>
      <c r="C11" s="9">
        <f>SUM(desv_abs!C11*100)/Est_Decritiva!$C$6</f>
        <v>-9.8666358755268391</v>
      </c>
      <c r="D11" s="9">
        <f>SUM(desv_abs!D11*100)/Est_Decritiva!$D$6</f>
        <v>2.3357315784089905</v>
      </c>
      <c r="E11" s="9">
        <f>SUM(desv_abs!E11*100)/Est_Decritiva!$E$6</f>
        <v>-12.557649229147426</v>
      </c>
      <c r="F11" s="9">
        <f>SUM(desv_abs!F11*100)/Est_Decritiva!$F$6</f>
        <v>-28.906818021905849</v>
      </c>
      <c r="G11" s="9">
        <f>SUM(desv_abs!G11*100)/Est_Decritiva!$G$6</f>
        <v>-76.40158702777299</v>
      </c>
      <c r="H11" s="9">
        <f>SUM(desv_abs!H11*100)/Est_Decritiva!$H$6</f>
        <v>-8.289429809936637</v>
      </c>
      <c r="I11" s="9">
        <f>SUM(desv_abs!I11*100)/Est_Decritiva!$I$6</f>
        <v>-54.568252887086253</v>
      </c>
      <c r="J11" s="9">
        <f>SUM(desv_abs!J11*100)/Est_Decritiva!$J$6</f>
        <v>-7.697399996690014</v>
      </c>
      <c r="K11" s="9">
        <f>SUM(desv_abs!K11*100)/Est_Decritiva!$K$6</f>
        <v>46.416323191643322</v>
      </c>
      <c r="L11" s="9">
        <f>SUM(desv_abs!L11*100)/Est_Decritiva!$L$6</f>
        <v>-10.330479554571035</v>
      </c>
      <c r="M11" s="9">
        <f>SUM(desv_abs!M11*100)/Est_Decritiva!$M$6</f>
        <v>7.5550323719834953</v>
      </c>
      <c r="N11" s="9">
        <f>SUM(desv_abs!N11*100)/Est_Decritiva!$N$6</f>
        <v>-9.0762523275352969</v>
      </c>
      <c r="O11" s="9">
        <f>SUM(desv_abs!O11*100)/Est_Decritiva!$O$6</f>
        <v>-31.447539842592764</v>
      </c>
      <c r="P11" s="9">
        <f>SUM(desv_abs!P11*100)/Est_Decritiva!$P$6</f>
        <v>-8.6797239008181037</v>
      </c>
      <c r="Q11" s="9">
        <f>SUM(desv_abs!Q11*100)/Est_Decritiva!$Q$6</f>
        <v>48.972441494595117</v>
      </c>
      <c r="R11" s="9">
        <f>SUM(desv_abs!R11*100)/Est_Decritiva!$R$6</f>
        <v>-33.016189672370153</v>
      </c>
      <c r="S11" s="9">
        <f>SUM(desv_abs!S11*100)/Est_Decritiva!$S$6</f>
        <v>23.919914284397628</v>
      </c>
      <c r="T11" s="9">
        <f>SUM(desv_abs!T11*100)/Est_Decritiva!$T$6</f>
        <v>-1.6372441648999818</v>
      </c>
    </row>
    <row r="12" spans="1:20" x14ac:dyDescent="0.25">
      <c r="A12" s="6">
        <v>1982</v>
      </c>
      <c r="B12" s="9">
        <f>SUM(desv_abs!B12*100)/Est_Decritiva!$B$6</f>
        <v>-71.10371646106249</v>
      </c>
      <c r="C12" s="9">
        <f>SUM(desv_abs!C12*100)/Est_Decritiva!$C$6</f>
        <v>3.1580162808151777</v>
      </c>
      <c r="D12" s="9">
        <f>SUM(desv_abs!D12*100)/Est_Decritiva!$D$6</f>
        <v>-0.89678453302416261</v>
      </c>
      <c r="E12" s="9">
        <f>SUM(desv_abs!E12*100)/Est_Decritiva!$E$6</f>
        <v>33.140071155620028</v>
      </c>
      <c r="F12" s="9">
        <f>SUM(desv_abs!F12*100)/Est_Decritiva!$F$6</f>
        <v>20.909069587447522</v>
      </c>
      <c r="G12" s="9">
        <f>SUM(desv_abs!G12*100)/Est_Decritiva!$G$6</f>
        <v>148.19734345351046</v>
      </c>
      <c r="H12" s="9">
        <f>SUM(desv_abs!H12*100)/Est_Decritiva!$H$6</f>
        <v>-29.416472157385783</v>
      </c>
      <c r="I12" s="9">
        <f>SUM(desv_abs!I12*100)/Est_Decritiva!$I$6</f>
        <v>-42.307811387349425</v>
      </c>
      <c r="J12" s="9">
        <f>SUM(desv_abs!J12*100)/Est_Decritiva!$J$6</f>
        <v>-32.959303576452676</v>
      </c>
      <c r="K12" s="9">
        <f>SUM(desv_abs!K12*100)/Est_Decritiva!$K$6</f>
        <v>41.545794921813524</v>
      </c>
      <c r="L12" s="9">
        <f>SUM(desv_abs!L12*100)/Est_Decritiva!$L$6</f>
        <v>41.935580434652472</v>
      </c>
      <c r="M12" s="9">
        <f>SUM(desv_abs!M12*100)/Est_Decritiva!$M$6</f>
        <v>-4.2260153031195076</v>
      </c>
      <c r="N12" s="9">
        <f>SUM(desv_abs!N12*100)/Est_Decritiva!$N$6</f>
        <v>13.179526772332999</v>
      </c>
      <c r="O12" s="9">
        <f>SUM(desv_abs!O12*100)/Est_Decritiva!$O$6</f>
        <v>33.314296932164957</v>
      </c>
      <c r="P12" s="9">
        <f>SUM(desv_abs!P12*100)/Est_Decritiva!$P$6</f>
        <v>-5.2410626775777958E-4</v>
      </c>
      <c r="Q12" s="9">
        <f>SUM(desv_abs!Q12*100)/Est_Decritiva!$Q$6</f>
        <v>-25.604699265820894</v>
      </c>
      <c r="R12" s="9">
        <f>SUM(desv_abs!R12*100)/Est_Decritiva!$R$6</f>
        <v>5.1024322872707586</v>
      </c>
      <c r="S12" s="9">
        <f>SUM(desv_abs!S12*100)/Est_Decritiva!$S$6</f>
        <v>-12.364245226501156</v>
      </c>
      <c r="T12" s="9">
        <f>SUM(desv_abs!T12*100)/Est_Decritiva!$T$6</f>
        <v>-3.8934158570036157</v>
      </c>
    </row>
    <row r="13" spans="1:20" x14ac:dyDescent="0.25">
      <c r="A13" s="6">
        <v>1983</v>
      </c>
      <c r="B13" s="9">
        <f>SUM(desv_abs!B13*100)/Est_Decritiva!$B$6</f>
        <v>-10.225138519805778</v>
      </c>
      <c r="C13" s="9">
        <f>SUM(desv_abs!C13*100)/Est_Decritiva!$C$6</f>
        <v>32.532763697246097</v>
      </c>
      <c r="D13" s="9">
        <f>SUM(desv_abs!D13*100)/Est_Decritiva!$D$6</f>
        <v>-19.555358543321841</v>
      </c>
      <c r="E13" s="9">
        <f>SUM(desv_abs!E13*100)/Est_Decritiva!$E$6</f>
        <v>84.530241138489984</v>
      </c>
      <c r="F13" s="9">
        <f>SUM(desv_abs!F13*100)/Est_Decritiva!$F$6</f>
        <v>200.24626498111971</v>
      </c>
      <c r="G13" s="9">
        <f>SUM(desv_abs!G13*100)/Est_Decritiva!$G$6</f>
        <v>150.68138692427118</v>
      </c>
      <c r="H13" s="9">
        <f>SUM(desv_abs!H13*100)/Est_Decritiva!$H$6</f>
        <v>124.07469156385464</v>
      </c>
      <c r="I13" s="9">
        <f>SUM(desv_abs!I13*100)/Est_Decritiva!$I$6</f>
        <v>-104.05585312238766</v>
      </c>
      <c r="J13" s="9">
        <f>SUM(desv_abs!J13*100)/Est_Decritiva!$J$6</f>
        <v>73.212187412078151</v>
      </c>
      <c r="K13" s="9">
        <f>SUM(desv_abs!K13*100)/Est_Decritiva!$K$6</f>
        <v>-8.1789006701696021</v>
      </c>
      <c r="L13" s="9">
        <f>SUM(desv_abs!L13*100)/Est_Decritiva!$L$6</f>
        <v>-28.003951385978574</v>
      </c>
      <c r="M13" s="9">
        <f>SUM(desv_abs!M13*100)/Est_Decritiva!$M$6</f>
        <v>-28.381400824014143</v>
      </c>
      <c r="N13" s="9">
        <f>SUM(desv_abs!N13*100)/Est_Decritiva!$N$6</f>
        <v>60.552250329261128</v>
      </c>
      <c r="O13" s="9">
        <f>SUM(desv_abs!O13*100)/Est_Decritiva!$O$6</f>
        <v>77.902307568754125</v>
      </c>
      <c r="P13" s="9">
        <f>SUM(desv_abs!P13*100)/Est_Decritiva!$P$6</f>
        <v>-7.4344474085565277</v>
      </c>
      <c r="Q13" s="9">
        <f>SUM(desv_abs!Q13*100)/Est_Decritiva!$Q$6</f>
        <v>5.5354052272513261</v>
      </c>
      <c r="R13" s="9">
        <f>SUM(desv_abs!R13*100)/Est_Decritiva!$R$6</f>
        <v>87.195580449627798</v>
      </c>
      <c r="S13" s="9">
        <f>SUM(desv_abs!S13*100)/Est_Decritiva!$S$6</f>
        <v>8.9264043994531441</v>
      </c>
      <c r="T13" s="9">
        <f>SUM(desv_abs!T13*100)/Est_Decritiva!$T$6</f>
        <v>22.149768404553548</v>
      </c>
    </row>
    <row r="14" spans="1:20" x14ac:dyDescent="0.25">
      <c r="A14" s="6">
        <v>1984</v>
      </c>
      <c r="B14" s="9">
        <f>SUM(desv_abs!B14*100)/Est_Decritiva!$B$6</f>
        <v>-37.662580559690142</v>
      </c>
      <c r="C14" s="9">
        <f>SUM(desv_abs!C14*100)/Est_Decritiva!$C$6</f>
        <v>-41.66618555510653</v>
      </c>
      <c r="D14" s="9">
        <f>SUM(desv_abs!D14*100)/Est_Decritiva!$D$6</f>
        <v>14.406519589456844</v>
      </c>
      <c r="E14" s="9">
        <f>SUM(desv_abs!E14*100)/Est_Decritiva!$E$6</f>
        <v>8.3146659638951466</v>
      </c>
      <c r="F14" s="9">
        <f>SUM(desv_abs!F14*100)/Est_Decritiva!$F$6</f>
        <v>-32.284166334404382</v>
      </c>
      <c r="G14" s="9">
        <f>SUM(desv_abs!G14*100)/Est_Decritiva!$G$6</f>
        <v>55.045713299982772</v>
      </c>
      <c r="H14" s="9">
        <f>SUM(desv_abs!H14*100)/Est_Decritiva!$H$6</f>
        <v>-50.383461153717896</v>
      </c>
      <c r="I14" s="9">
        <f>SUM(desv_abs!I14*100)/Est_Decritiva!$I$6</f>
        <v>121.31335335459303</v>
      </c>
      <c r="J14" s="9">
        <f>SUM(desv_abs!J14*100)/Est_Decritiva!$J$6</f>
        <v>2.1928735746321686</v>
      </c>
      <c r="K14" s="9">
        <f>SUM(desv_abs!K14*100)/Est_Decritiva!$K$6</f>
        <v>-59.149545354434778</v>
      </c>
      <c r="L14" s="9">
        <f>SUM(desv_abs!L14*100)/Est_Decritiva!$L$6</f>
        <v>84.826079147458557</v>
      </c>
      <c r="M14" s="9">
        <f>SUM(desv_abs!M14*100)/Est_Decritiva!$M$6</f>
        <v>-9.9894055326662965</v>
      </c>
      <c r="N14" s="9">
        <f>SUM(desv_abs!N14*100)/Est_Decritiva!$N$6</f>
        <v>1.5304963894818329</v>
      </c>
      <c r="O14" s="9">
        <f>SUM(desv_abs!O14*100)/Est_Decritiva!$O$6</f>
        <v>43.144218585476409</v>
      </c>
      <c r="P14" s="9">
        <f>SUM(desv_abs!P14*100)/Est_Decritiva!$P$6</f>
        <v>-7.3967117572758756</v>
      </c>
      <c r="Q14" s="9">
        <f>SUM(desv_abs!Q14*100)/Est_Decritiva!$Q$6</f>
        <v>-36.401450823637909</v>
      </c>
      <c r="R14" s="9">
        <f>SUM(desv_abs!R14*100)/Est_Decritiva!$R$6</f>
        <v>4.4394997314508915</v>
      </c>
      <c r="S14" s="9">
        <f>SUM(desv_abs!S14*100)/Est_Decritiva!$S$6</f>
        <v>-24.918201508471697</v>
      </c>
      <c r="T14" s="9">
        <f>SUM(desv_abs!T14*100)/Est_Decritiva!$T$6</f>
        <v>-7.9355350809328042</v>
      </c>
    </row>
    <row r="15" spans="1:20" x14ac:dyDescent="0.25">
      <c r="A15" s="6">
        <v>1985</v>
      </c>
      <c r="B15" s="9">
        <f>SUM(desv_abs!B15*100)/Est_Decritiva!$B$6</f>
        <v>-52.08266768494633</v>
      </c>
      <c r="C15" s="9">
        <f>SUM(desv_abs!C15*100)/Est_Decritiva!$C$6</f>
        <v>5.2364182206569874</v>
      </c>
      <c r="D15" s="9">
        <f>SUM(desv_abs!D15*100)/Est_Decritiva!$D$6</f>
        <v>45.749650492720036</v>
      </c>
      <c r="E15" s="9">
        <f>SUM(desv_abs!E15*100)/Est_Decritiva!$E$6</f>
        <v>25.550138358150004</v>
      </c>
      <c r="F15" s="9">
        <f>SUM(desv_abs!F15*100)/Est_Decritiva!$F$6</f>
        <v>-44.949222506273891</v>
      </c>
      <c r="G15" s="9">
        <f>SUM(desv_abs!G15*100)/Est_Decritiva!$G$6</f>
        <v>-46.59306537864412</v>
      </c>
      <c r="H15" s="9">
        <f>SUM(desv_abs!H15*100)/Est_Decritiva!$H$6</f>
        <v>-87.355785261753923</v>
      </c>
      <c r="I15" s="9">
        <f>SUM(desv_abs!I15*100)/Est_Decritiva!$I$6</f>
        <v>-135.48716678534933</v>
      </c>
      <c r="J15" s="9">
        <f>SUM(desv_abs!J15*100)/Est_Decritiva!$J$6</f>
        <v>59.032156629098175</v>
      </c>
      <c r="K15" s="9">
        <f>SUM(desv_abs!K15*100)/Est_Decritiva!$K$6</f>
        <v>-26.754868955101806</v>
      </c>
      <c r="L15" s="9">
        <f>SUM(desv_abs!L15*100)/Est_Decritiva!$L$6</f>
        <v>-17.442974315991151</v>
      </c>
      <c r="M15" s="9">
        <f>SUM(desv_abs!M15*100)/Est_Decritiva!$M$6</f>
        <v>-74.319011183048872</v>
      </c>
      <c r="N15" s="9">
        <f>SUM(desv_abs!N15*100)/Est_Decritiva!$N$6</f>
        <v>18.574867160179878</v>
      </c>
      <c r="O15" s="9">
        <f>SUM(desv_abs!O15*100)/Est_Decritiva!$O$6</f>
        <v>-77.256259704102931</v>
      </c>
      <c r="P15" s="9">
        <f>SUM(desv_abs!P15*100)/Est_Decritiva!$P$6</f>
        <v>-14.415542895477468</v>
      </c>
      <c r="Q15" s="9">
        <f>SUM(desv_abs!Q15*100)/Est_Decritiva!$Q$6</f>
        <v>-21.922438734523304</v>
      </c>
      <c r="R15" s="9">
        <f>SUM(desv_abs!R15*100)/Est_Decritiva!$R$6</f>
        <v>-33.209545001150943</v>
      </c>
      <c r="S15" s="9">
        <f>SUM(desv_abs!S15*100)/Est_Decritiva!$S$6</f>
        <v>-3.1839966819766681</v>
      </c>
      <c r="T15" s="9">
        <f>SUM(desv_abs!T15*100)/Est_Decritiva!$T$6</f>
        <v>-25.858309805379463</v>
      </c>
    </row>
    <row r="16" spans="1:20" x14ac:dyDescent="0.25">
      <c r="A16" s="6">
        <v>1986</v>
      </c>
      <c r="B16" s="9">
        <f>SUM(desv_abs!B16*100)/Est_Decritiva!$B$6</f>
        <v>1.9505770684455568</v>
      </c>
      <c r="C16" s="9">
        <f>SUM(desv_abs!C16*100)/Est_Decritiva!$C$6</f>
        <v>25.535477166445322</v>
      </c>
      <c r="D16" s="9">
        <f>SUM(desv_abs!D16*100)/Est_Decritiva!$D$6</f>
        <v>-14.563371637057982</v>
      </c>
      <c r="E16" s="9">
        <f>SUM(desv_abs!E16*100)/Est_Decritiva!$E$6</f>
        <v>-16.036368427987849</v>
      </c>
      <c r="F16" s="9">
        <f>SUM(desv_abs!F16*100)/Est_Decritiva!$F$6</f>
        <v>-63.355770809390897</v>
      </c>
      <c r="G16" s="9">
        <f>SUM(desv_abs!G16*100)/Est_Decritiva!$G$6</f>
        <v>-92.754873210281175</v>
      </c>
      <c r="H16" s="9">
        <f>SUM(desv_abs!H16*100)/Est_Decritiva!$H$6</f>
        <v>-48.942980993664555</v>
      </c>
      <c r="I16" s="9">
        <f>SUM(desv_abs!I16*100)/Est_Decritiva!$I$6</f>
        <v>-46.543236632713054</v>
      </c>
      <c r="J16" s="9">
        <f>SUM(desv_abs!J16*100)/Est_Decritiva!$J$6</f>
        <v>23.045860020190975</v>
      </c>
      <c r="K16" s="9">
        <f>SUM(desv_abs!K16*100)/Est_Decritiva!$K$6</f>
        <v>-10.78406695403204</v>
      </c>
      <c r="L16" s="9">
        <f>SUM(desv_abs!L16*100)/Est_Decritiva!$L$6</f>
        <v>3.0323893911273365</v>
      </c>
      <c r="M16" s="9">
        <f>SUM(desv_abs!M16*100)/Est_Decritiva!$M$6</f>
        <v>33.236021188934622</v>
      </c>
      <c r="N16" s="9">
        <f>SUM(desv_abs!N16*100)/Est_Decritiva!$N$6</f>
        <v>-26.754166855897171</v>
      </c>
      <c r="O16" s="9">
        <f>SUM(desv_abs!O16*100)/Est_Decritiva!$O$6</f>
        <v>-50.529152463726739</v>
      </c>
      <c r="P16" s="9">
        <f>SUM(desv_abs!P16*100)/Est_Decritiva!$P$6</f>
        <v>-13.321209008338499</v>
      </c>
      <c r="Q16" s="9">
        <f>SUM(desv_abs!Q16*100)/Est_Decritiva!$Q$6</f>
        <v>-10.625627104554773</v>
      </c>
      <c r="R16" s="9">
        <f>SUM(desv_abs!R16*100)/Est_Decritiva!$R$6</f>
        <v>-40.33606997621424</v>
      </c>
      <c r="S16" s="9">
        <f>SUM(desv_abs!S16*100)/Est_Decritiva!$S$6</f>
        <v>-15.321279896772607</v>
      </c>
      <c r="T16" s="9">
        <f>SUM(desv_abs!T16*100)/Est_Decritiva!$T$6</f>
        <v>-9.0297105308107408</v>
      </c>
    </row>
    <row r="17" spans="1:20" x14ac:dyDescent="0.25">
      <c r="A17" s="6">
        <v>1987</v>
      </c>
      <c r="B17" s="9">
        <f>SUM(desv_abs!B17*100)/Est_Decritiva!$B$6</f>
        <v>-10.730122115631874</v>
      </c>
      <c r="C17" s="9">
        <f>SUM(desv_abs!C17*100)/Est_Decritiva!$C$6</f>
        <v>-15.478321113099723</v>
      </c>
      <c r="D17" s="9">
        <f>SUM(desv_abs!D17*100)/Est_Decritiva!$D$6</f>
        <v>-24.711017151430408</v>
      </c>
      <c r="E17" s="9">
        <f>SUM(desv_abs!E17*100)/Est_Decritiva!$E$6</f>
        <v>60.49545394650157</v>
      </c>
      <c r="F17" s="9">
        <f>SUM(desv_abs!F17*100)/Est_Decritiva!$F$6</f>
        <v>118.00783357178038</v>
      </c>
      <c r="G17" s="9">
        <f>SUM(desv_abs!G17*100)/Est_Decritiva!$G$6</f>
        <v>58.150767638433692</v>
      </c>
      <c r="H17" s="9">
        <f>SUM(desv_abs!H17*100)/Est_Decritiva!$H$6</f>
        <v>-85.755251750583525</v>
      </c>
      <c r="I17" s="9">
        <f>SUM(desv_abs!I17*100)/Est_Decritiva!$I$6</f>
        <v>-76.525589027524049</v>
      </c>
      <c r="J17" s="9">
        <f>SUM(desv_abs!J17*100)/Est_Decritiva!$J$6</f>
        <v>23.403339787829122</v>
      </c>
      <c r="K17" s="9">
        <f>SUM(desv_abs!K17*100)/Est_Decritiva!$K$6</f>
        <v>16.287008778277677</v>
      </c>
      <c r="L17" s="9">
        <f>SUM(desv_abs!L17*100)/Est_Decritiva!$L$6</f>
        <v>-60.980063461653614</v>
      </c>
      <c r="M17" s="9">
        <f>SUM(desv_abs!M17*100)/Est_Decritiva!$M$6</f>
        <v>-33.805768098881721</v>
      </c>
      <c r="N17" s="9">
        <f>SUM(desv_abs!N17*100)/Est_Decritiva!$N$6</f>
        <v>31.858849175711921</v>
      </c>
      <c r="O17" s="9">
        <f>SUM(desv_abs!O17*100)/Est_Decritiva!$O$6</f>
        <v>-27.110809701425946</v>
      </c>
      <c r="P17" s="9">
        <f>SUM(desv_abs!P17*100)/Est_Decritiva!$P$6</f>
        <v>-26.604158259128599</v>
      </c>
      <c r="Q17" s="9">
        <f>SUM(desv_abs!Q17*100)/Est_Decritiva!$Q$6</f>
        <v>-0.37439562544852367</v>
      </c>
      <c r="R17" s="9">
        <f>SUM(desv_abs!R17*100)/Est_Decritiva!$R$6</f>
        <v>12.850456533415132</v>
      </c>
      <c r="S17" s="9">
        <f>SUM(desv_abs!S17*100)/Est_Decritiva!$S$6</f>
        <v>-6.4770580193244003</v>
      </c>
      <c r="T17" s="9">
        <f>SUM(desv_abs!T17*100)/Est_Decritiva!$T$6</f>
        <v>-10.499161031679851</v>
      </c>
    </row>
    <row r="18" spans="1:20" x14ac:dyDescent="0.25">
      <c r="A18" s="6">
        <v>1988</v>
      </c>
      <c r="B18" s="9">
        <f>SUM(desv_abs!B18*100)/Est_Decritiva!$B$6</f>
        <v>0.54784485781752201</v>
      </c>
      <c r="C18" s="9">
        <f>SUM(desv_abs!C18*100)/Est_Decritiva!$C$6</f>
        <v>-34.114658507014624</v>
      </c>
      <c r="D18" s="9">
        <f>SUM(desv_abs!D18*100)/Est_Decritiva!$D$6</f>
        <v>3.6041872677055413</v>
      </c>
      <c r="E18" s="9">
        <f>SUM(desv_abs!E18*100)/Est_Decritiva!$E$6</f>
        <v>27.921992357359386</v>
      </c>
      <c r="F18" s="9">
        <f>SUM(desv_abs!F18*100)/Est_Decritiva!$F$6</f>
        <v>134.72570771864815</v>
      </c>
      <c r="G18" s="9">
        <f>SUM(desv_abs!G18*100)/Est_Decritiva!$G$6</f>
        <v>-26.306710367431421</v>
      </c>
      <c r="H18" s="9">
        <f>SUM(desv_abs!H18*100)/Est_Decritiva!$H$6</f>
        <v>-80.473491163721235</v>
      </c>
      <c r="I18" s="9">
        <f>SUM(desv_abs!I18*100)/Est_Decritiva!$I$6</f>
        <v>-130.13715594910053</v>
      </c>
      <c r="J18" s="9">
        <f>SUM(desv_abs!J18*100)/Est_Decritiva!$J$6</f>
        <v>34.723532429703901</v>
      </c>
      <c r="K18" s="9">
        <f>SUM(desv_abs!K18*100)/Est_Decritiva!$K$6</f>
        <v>9.490922820375653</v>
      </c>
      <c r="L18" s="9">
        <f>SUM(desv_abs!L18*100)/Est_Decritiva!$L$6</f>
        <v>-73.426929294138802</v>
      </c>
      <c r="M18" s="9">
        <f>SUM(desv_abs!M18*100)/Est_Decritiva!$M$6</f>
        <v>-21.7704532077693</v>
      </c>
      <c r="N18" s="9">
        <f>SUM(desv_abs!N18*100)/Est_Decritiva!$N$6</f>
        <v>41.627685180980087</v>
      </c>
      <c r="O18" s="9">
        <f>SUM(desv_abs!O18*100)/Est_Decritiva!$O$6</f>
        <v>-66.655363803472952</v>
      </c>
      <c r="P18" s="9">
        <f>SUM(desv_abs!P18*100)/Est_Decritiva!$P$6</f>
        <v>-29.641878187221213</v>
      </c>
      <c r="Q18" s="9">
        <f>SUM(desv_abs!Q18*100)/Est_Decritiva!$Q$6</f>
        <v>-19.899468442637595</v>
      </c>
      <c r="R18" s="9">
        <f>SUM(desv_abs!R18*100)/Est_Decritiva!$R$6</f>
        <v>-4.4824675822911324</v>
      </c>
      <c r="S18" s="9">
        <f>SUM(desv_abs!S18*100)/Est_Decritiva!$S$6</f>
        <v>-18.143903900213502</v>
      </c>
      <c r="T18" s="9">
        <f>SUM(desv_abs!T18*100)/Est_Decritiva!$T$6</f>
        <v>-13.962542827574437</v>
      </c>
    </row>
    <row r="19" spans="1:20" x14ac:dyDescent="0.25">
      <c r="A19" s="6">
        <v>1989</v>
      </c>
      <c r="B19" s="9">
        <f>SUM(desv_abs!B19*100)/Est_Decritiva!$B$6</f>
        <v>85.553416821876425</v>
      </c>
      <c r="C19" s="9">
        <f>SUM(desv_abs!C19*100)/Est_Decritiva!$C$6</f>
        <v>10.501703134922902</v>
      </c>
      <c r="D19" s="9">
        <f>SUM(desv_abs!D19*100)/Est_Decritiva!$D$6</f>
        <v>-15.218058444436856</v>
      </c>
      <c r="E19" s="9">
        <f>SUM(desv_abs!E19*100)/Est_Decritiva!$E$6</f>
        <v>27.921992357359386</v>
      </c>
      <c r="F19" s="9">
        <f>SUM(desv_abs!F19*100)/Est_Decritiva!$F$6</f>
        <v>21.24680441869738</v>
      </c>
      <c r="G19" s="9">
        <f>SUM(desv_abs!G19*100)/Est_Decritiva!$G$6</f>
        <v>-40.175953079178882</v>
      </c>
      <c r="H19" s="9">
        <f>SUM(desv_abs!H19*100)/Est_Decritiva!$H$6</f>
        <v>21.800600200066697</v>
      </c>
      <c r="I19" s="9">
        <f>SUM(desv_abs!I19*100)/Est_Decritiva!$I$6</f>
        <v>-114.97879191306228</v>
      </c>
      <c r="J19" s="9">
        <f>SUM(desv_abs!J19*100)/Est_Decritiva!$J$6</f>
        <v>66.777551594591444</v>
      </c>
      <c r="K19" s="9">
        <f>SUM(desv_abs!K19*100)/Est_Decritiva!$K$6</f>
        <v>-76.026492149891467</v>
      </c>
      <c r="L19" s="9">
        <f>SUM(desv_abs!L19*100)/Est_Decritiva!$L$6</f>
        <v>-55.591809854517166</v>
      </c>
      <c r="M19" s="9">
        <f>SUM(desv_abs!M19*100)/Est_Decritiva!$M$6</f>
        <v>12.301353737492613</v>
      </c>
      <c r="N19" s="9">
        <f>SUM(desv_abs!N19*100)/Est_Decritiva!$N$6</f>
        <v>4.7595258640265472</v>
      </c>
      <c r="O19" s="9">
        <f>SUM(desv_abs!O19*100)/Est_Decritiva!$O$6</f>
        <v>-25.536737279817256</v>
      </c>
      <c r="P19" s="9">
        <f>SUM(desv_abs!P19*100)/Est_Decritiva!$P$6</f>
        <v>-41.736154422670722</v>
      </c>
      <c r="Q19" s="9">
        <f>SUM(desv_abs!Q19*100)/Est_Decritiva!$Q$6</f>
        <v>32.40226910375597</v>
      </c>
      <c r="R19" s="9">
        <f>SUM(desv_abs!R19*100)/Est_Decritiva!$R$6</f>
        <v>2.0639914064298015</v>
      </c>
      <c r="S19" s="9">
        <f>SUM(desv_abs!S19*100)/Est_Decritiva!$S$6</f>
        <v>7.3336379975115129</v>
      </c>
      <c r="T19" s="9">
        <f>SUM(desv_abs!T19*100)/Est_Decritiva!$T$6</f>
        <v>3.9285821937765331</v>
      </c>
    </row>
    <row r="20" spans="1:20" x14ac:dyDescent="0.25">
      <c r="A20" s="6">
        <v>1990</v>
      </c>
      <c r="B20" s="9">
        <f>SUM(desv_abs!B20*100)/Est_Decritiva!$B$6</f>
        <v>9.6094949384746293</v>
      </c>
      <c r="C20" s="9">
        <f>SUM(desv_abs!C20*100)/Est_Decritiva!$C$6</f>
        <v>-39.587783615264719</v>
      </c>
      <c r="D20" s="9">
        <f>SUM(desv_abs!D20*100)/Est_Decritiva!$D$6</f>
        <v>42.067037201213914</v>
      </c>
      <c r="E20" s="9">
        <f>SUM(desv_abs!E20*100)/Est_Decritiva!$E$6</f>
        <v>27.447621557517493</v>
      </c>
      <c r="F20" s="9">
        <f>SUM(desv_abs!F20*100)/Est_Decritiva!$F$6</f>
        <v>-18.943640500035176</v>
      </c>
      <c r="G20" s="9">
        <f>SUM(desv_abs!G20*100)/Est_Decritiva!$G$6</f>
        <v>-5.399344488528536</v>
      </c>
      <c r="H20" s="9">
        <f>SUM(desv_abs!H20*100)/Est_Decritiva!$H$6</f>
        <v>110.31010336778931</v>
      </c>
      <c r="I20" s="9">
        <f>SUM(desv_abs!I20*100)/Est_Decritiva!$I$6</f>
        <v>21.66940152945914</v>
      </c>
      <c r="J20" s="9">
        <f>SUM(desv_abs!J20*100)/Est_Decritiva!$J$6</f>
        <v>26.85897754166459</v>
      </c>
      <c r="K20" s="9">
        <f>SUM(desv_abs!K20*100)/Est_Decritiva!$K$6</f>
        <v>-19.618978699304684</v>
      </c>
      <c r="L20" s="9">
        <f>SUM(desv_abs!L20*100)/Est_Decritiva!$L$6</f>
        <v>32.991079446805976</v>
      </c>
      <c r="M20" s="9">
        <f>SUM(desv_abs!M20*100)/Est_Decritiva!$M$6</f>
        <v>-68.004708652148324</v>
      </c>
      <c r="N20" s="9">
        <f>SUM(desv_abs!N20*100)/Est_Decritiva!$N$6</f>
        <v>23.520595849039484</v>
      </c>
      <c r="O20" s="9">
        <f>SUM(desv_abs!O20*100)/Est_Decritiva!$O$6</f>
        <v>60.169899880427593</v>
      </c>
      <c r="P20" s="9">
        <f>SUM(desv_abs!P20*100)/Est_Decritiva!$P$6</f>
        <v>-4.5665379112268498</v>
      </c>
      <c r="Q20" s="9">
        <f>SUM(desv_abs!Q20*100)/Est_Decritiva!$Q$6</f>
        <v>-5.6591213879589422</v>
      </c>
      <c r="R20" s="9">
        <f>SUM(desv_abs!R20*100)/Est_Decritiva!$R$6</f>
        <v>23.001611294406491</v>
      </c>
      <c r="S20" s="9">
        <f>SUM(desv_abs!S20*100)/Est_Decritiva!$S$6</f>
        <v>-13.68819029478178</v>
      </c>
      <c r="T20" s="9">
        <f>SUM(desv_abs!T20*100)/Est_Decritiva!$T$6</f>
        <v>1.7040602047685542</v>
      </c>
    </row>
    <row r="21" spans="1:20" x14ac:dyDescent="0.25">
      <c r="A21" s="6">
        <v>1991</v>
      </c>
      <c r="B21" s="9">
        <f>SUM(desv_abs!B21*100)/Est_Decritiva!$B$6</f>
        <v>-58.9560555170237</v>
      </c>
      <c r="C21" s="9">
        <f>SUM(desv_abs!C21*100)/Est_Decritiva!$C$6</f>
        <v>-23.064488193522333</v>
      </c>
      <c r="D21" s="9">
        <f>SUM(desv_abs!D21*100)/Est_Decritiva!$D$6</f>
        <v>30.323592593855516</v>
      </c>
      <c r="E21" s="9">
        <f>SUM(desv_abs!E21*100)/Est_Decritiva!$E$6</f>
        <v>-61.101594412966115</v>
      </c>
      <c r="F21" s="9">
        <f>SUM(desv_abs!F21*100)/Est_Decritiva!$F$6</f>
        <v>-54.068062950019929</v>
      </c>
      <c r="G21" s="9">
        <f>SUM(desv_abs!G21*100)/Est_Decritiva!$G$6</f>
        <v>83.198205968604469</v>
      </c>
      <c r="H21" s="9">
        <f>SUM(desv_abs!H21*100)/Est_Decritiva!$H$6</f>
        <v>-90.076692230743575</v>
      </c>
      <c r="I21" s="9">
        <f>SUM(desv_abs!I21*100)/Est_Decritiva!$I$6</f>
        <v>-104.3902287996532</v>
      </c>
      <c r="J21" s="9">
        <f>SUM(desv_abs!J21*100)/Est_Decritiva!$J$6</f>
        <v>-13.65539612399253</v>
      </c>
      <c r="K21" s="9">
        <f>SUM(desv_abs!K21*100)/Est_Decritiva!$K$6</f>
        <v>17.759494069156446</v>
      </c>
      <c r="L21" s="9">
        <f>SUM(desv_abs!L21*100)/Est_Decritiva!$L$6</f>
        <v>34.607555528946911</v>
      </c>
      <c r="M21" s="9">
        <f>SUM(desv_abs!M21*100)/Est_Decritiva!$M$6</f>
        <v>23.234844025897559</v>
      </c>
      <c r="N21" s="9">
        <f>SUM(desv_abs!N21*100)/Est_Decritiva!$N$6</f>
        <v>-13.735864480675771</v>
      </c>
      <c r="O21" s="9">
        <f>SUM(desv_abs!O21*100)/Est_Decritiva!$O$6</f>
        <v>-29.102493173665522</v>
      </c>
      <c r="P21" s="9">
        <f>SUM(desv_abs!P21*100)/Est_Decritiva!$P$6</f>
        <v>-4.377859654823582</v>
      </c>
      <c r="Q21" s="9">
        <f>SUM(desv_abs!Q21*100)/Est_Decritiva!$Q$6</f>
        <v>-49.550757720895042</v>
      </c>
      <c r="R21" s="9">
        <f>SUM(desv_abs!R21*100)/Est_Decritiva!$R$6</f>
        <v>-45.984807795595813</v>
      </c>
      <c r="S21" s="9">
        <f>SUM(desv_abs!S21*100)/Est_Decritiva!$S$6</f>
        <v>-23.829475107144482</v>
      </c>
      <c r="T21" s="9">
        <f>SUM(desv_abs!T21*100)/Est_Decritiva!$T$6</f>
        <v>-18.217167200860072</v>
      </c>
    </row>
    <row r="22" spans="1:20" x14ac:dyDescent="0.25">
      <c r="A22" s="6">
        <v>1992</v>
      </c>
      <c r="B22" s="9">
        <f>SUM(desv_abs!B22*100)/Est_Decritiva!$B$6</f>
        <v>-58.479126565410176</v>
      </c>
      <c r="C22" s="9">
        <f>SUM(desv_abs!C22*100)/Est_Decritiva!$C$6</f>
        <v>7.5919404191443762</v>
      </c>
      <c r="D22" s="9">
        <f>SUM(desv_abs!D22*100)/Est_Decritiva!$D$6</f>
        <v>31.182869028540289</v>
      </c>
      <c r="E22" s="9">
        <f>SUM(desv_abs!E22*100)/Est_Decritiva!$E$6</f>
        <v>-51.297931216234012</v>
      </c>
      <c r="F22" s="9">
        <f>SUM(desv_abs!F22*100)/Est_Decritiva!$F$6</f>
        <v>177.36473016394214</v>
      </c>
      <c r="G22" s="9">
        <f>SUM(desv_abs!G22*100)/Est_Decritiva!$G$6</f>
        <v>-40.589960324305672</v>
      </c>
      <c r="H22" s="9">
        <f>SUM(desv_abs!H22*100)/Est_Decritiva!$H$6</f>
        <v>111.83061020340116</v>
      </c>
      <c r="I22" s="9">
        <f>SUM(desv_abs!I22*100)/Est_Decritiva!$I$6</f>
        <v>45.632991733490222</v>
      </c>
      <c r="J22" s="9">
        <f>SUM(desv_abs!J22*100)/Est_Decritiva!$J$6</f>
        <v>30.672095063138187</v>
      </c>
      <c r="K22" s="9">
        <f>SUM(desv_abs!K22*100)/Est_Decritiva!$K$6</f>
        <v>-34.457099707390761</v>
      </c>
      <c r="L22" s="9">
        <f>SUM(desv_abs!L22*100)/Est_Decritiva!$L$6</f>
        <v>-6.1815242770759795</v>
      </c>
      <c r="M22" s="9">
        <f>SUM(desv_abs!M22*100)/Est_Decritiva!$M$6</f>
        <v>-63.004120070629789</v>
      </c>
      <c r="N22" s="9">
        <f>SUM(desv_abs!N22*100)/Est_Decritiva!$N$6</f>
        <v>45.245015668286513</v>
      </c>
      <c r="O22" s="9">
        <f>SUM(desv_abs!O22*100)/Est_Decritiva!$O$6</f>
        <v>56.764763621437346</v>
      </c>
      <c r="P22" s="9">
        <f>SUM(desv_abs!P22*100)/Est_Decritiva!$P$6</f>
        <v>-22.019276628529184</v>
      </c>
      <c r="Q22" s="9">
        <f>SUM(desv_abs!Q22*100)/Est_Decritiva!$Q$6</f>
        <v>-14.830677711283489</v>
      </c>
      <c r="R22" s="9">
        <f>SUM(desv_abs!R22*100)/Est_Decritiva!$R$6</f>
        <v>40.776490447325969</v>
      </c>
      <c r="S22" s="9">
        <f>SUM(desv_abs!S22*100)/Est_Decritiva!$S$6</f>
        <v>1.4800534570423716</v>
      </c>
      <c r="T22" s="9">
        <f>SUM(desv_abs!T22*100)/Est_Decritiva!$T$6</f>
        <v>-2.4330081284475371</v>
      </c>
    </row>
    <row r="23" spans="1:20" x14ac:dyDescent="0.25">
      <c r="A23" s="6">
        <v>1993</v>
      </c>
      <c r="B23" s="9">
        <f>SUM(desv_abs!B23*100)/Est_Decritiva!$B$6</f>
        <v>18.923636817044777</v>
      </c>
      <c r="C23" s="9">
        <f>SUM(desv_abs!C23*100)/Est_Decritiva!$C$6</f>
        <v>52.277582125743294</v>
      </c>
      <c r="D23" s="9">
        <f>SUM(desv_abs!D23*100)/Est_Decritiva!$D$6</f>
        <v>5.3636580625362473</v>
      </c>
      <c r="E23" s="9">
        <f>SUM(desv_abs!E23*100)/Est_Decritiva!$E$6</f>
        <v>4.0453287653182537</v>
      </c>
      <c r="F23" s="9">
        <f>SUM(desv_abs!F23*100)/Est_Decritiva!$F$6</f>
        <v>22.76661115932173</v>
      </c>
      <c r="G23" s="9">
        <f>SUM(desv_abs!G23*100)/Est_Decritiva!$G$6</f>
        <v>-7.7798861480075887</v>
      </c>
      <c r="H23" s="9">
        <f>SUM(desv_abs!H23*100)/Est_Decritiva!$H$6</f>
        <v>14.358119373124397</v>
      </c>
      <c r="I23" s="9">
        <f>SUM(desv_abs!I23*100)/Est_Decritiva!$I$6</f>
        <v>-72.513080900337428</v>
      </c>
      <c r="J23" s="9">
        <f>SUM(desv_abs!J23*100)/Est_Decritiva!$J$6</f>
        <v>186.53327375337199</v>
      </c>
      <c r="K23" s="9">
        <f>SUM(desv_abs!K23*100)/Est_Decritiva!$K$6</f>
        <v>-34.62700185633831</v>
      </c>
      <c r="L23" s="9">
        <f>SUM(desv_abs!L23*100)/Est_Decritiva!$L$6</f>
        <v>-23.962761180626241</v>
      </c>
      <c r="M23" s="9">
        <f>SUM(desv_abs!M23*100)/Est_Decritiva!$M$6</f>
        <v>14.759270158916985</v>
      </c>
      <c r="N23" s="9">
        <f>SUM(desv_abs!N23*100)/Est_Decritiva!$N$6</f>
        <v>9.2352059584904147</v>
      </c>
      <c r="O23" s="9">
        <f>SUM(desv_abs!O23*100)/Est_Decritiva!$O$6</f>
        <v>-6.2302571698820515</v>
      </c>
      <c r="P23" s="9">
        <f>SUM(desv_abs!P23*100)/Est_Decritiva!$P$6</f>
        <v>21.055969308336998</v>
      </c>
      <c r="Q23" s="9">
        <f>SUM(desv_abs!Q23*100)/Est_Decritiva!$Q$6</f>
        <v>8.058435591288557</v>
      </c>
      <c r="R23" s="9">
        <f>SUM(desv_abs!R23*100)/Est_Decritiva!$R$6</f>
        <v>34.20240926877922</v>
      </c>
      <c r="S23" s="9">
        <f>SUM(desv_abs!S23*100)/Est_Decritiva!$S$6</f>
        <v>-0.50922441204931379</v>
      </c>
      <c r="T23" s="9">
        <f>SUM(desv_abs!T23*100)/Est_Decritiva!$T$6</f>
        <v>17.660031951128843</v>
      </c>
    </row>
    <row r="24" spans="1:20" x14ac:dyDescent="0.25">
      <c r="A24" s="6">
        <v>1994</v>
      </c>
      <c r="B24" s="9">
        <f>SUM(desv_abs!B24*100)/Est_Decritiva!$B$6</f>
        <v>-10.81428604826956</v>
      </c>
      <c r="C24" s="9">
        <f>SUM(desv_abs!C24*100)/Est_Decritiva!$C$6</f>
        <v>54.148143871600915</v>
      </c>
      <c r="D24" s="9">
        <f>SUM(desv_abs!D24*100)/Est_Decritiva!$D$6</f>
        <v>-10.144235687250642</v>
      </c>
      <c r="E24" s="9">
        <f>SUM(desv_abs!E24*100)/Est_Decritiva!$E$6</f>
        <v>11.239952562920044</v>
      </c>
      <c r="F24" s="9">
        <f>SUM(desv_abs!F24*100)/Est_Decritiva!$F$6</f>
        <v>30.112343739006032</v>
      </c>
      <c r="G24" s="9">
        <f>SUM(desv_abs!G24*100)/Est_Decritiva!$G$6</f>
        <v>-18.337070898740716</v>
      </c>
      <c r="H24" s="9">
        <f>SUM(desv_abs!H24*100)/Est_Decritiva!$H$6</f>
        <v>-10.130043347782582</v>
      </c>
      <c r="I24" s="9">
        <f>SUM(desv_abs!I24*100)/Est_Decritiva!$I$6</f>
        <v>-116.42775318121301</v>
      </c>
      <c r="J24" s="9">
        <f>SUM(desv_abs!J24*100)/Est_Decritiva!$J$6</f>
        <v>-36.176621485196037</v>
      </c>
      <c r="K24" s="9">
        <f>SUM(desv_abs!K24*100)/Est_Decritiva!$K$6</f>
        <v>1.1657175219456803</v>
      </c>
      <c r="L24" s="9">
        <f>SUM(desv_abs!L24*100)/Est_Decritiva!$L$6</f>
        <v>94.848230856732357</v>
      </c>
      <c r="M24" s="9">
        <f>SUM(desv_abs!M24*100)/Est_Decritiva!$M$6</f>
        <v>-4.7769276044732498</v>
      </c>
      <c r="N24" s="9">
        <f>SUM(desv_abs!N24*100)/Est_Decritiva!$N$6</f>
        <v>5.127389981379733</v>
      </c>
      <c r="O24" s="9">
        <f>SUM(desv_abs!O24*100)/Est_Decritiva!$O$6</f>
        <v>-31.993646601110072</v>
      </c>
      <c r="P24" s="9">
        <f>SUM(desv_abs!P24*100)/Est_Decritiva!$P$6</f>
        <v>4.0560584064025127</v>
      </c>
      <c r="Q24" s="9">
        <f>SUM(desv_abs!Q24*100)/Est_Decritiva!$Q$6</f>
        <v>17.480021950688883</v>
      </c>
      <c r="R24" s="9">
        <f>SUM(desv_abs!R24*100)/Est_Decritiva!$R$6</f>
        <v>-26.041586741348905</v>
      </c>
      <c r="S24" s="9">
        <f>SUM(desv_abs!S24*100)/Est_Decritiva!$S$6</f>
        <v>0.2770779889092142</v>
      </c>
      <c r="T24" s="9">
        <f>SUM(desv_abs!T24*100)/Est_Decritiva!$T$6</f>
        <v>2.4184392174987557</v>
      </c>
    </row>
    <row r="25" spans="1:20" x14ac:dyDescent="0.25">
      <c r="A25" s="6">
        <v>1995</v>
      </c>
      <c r="B25" s="9">
        <f>SUM(desv_abs!B25*100)/Est_Decritiva!$B$6</f>
        <v>50.821767286726299</v>
      </c>
      <c r="C25" s="9">
        <f>SUM(desv_abs!C25*100)/Est_Decritiva!$C$6</f>
        <v>-3.5967900236707049</v>
      </c>
      <c r="D25" s="9">
        <f>SUM(desv_abs!D25*100)/Est_Decritiva!$D$6</f>
        <v>-55.113035769086494</v>
      </c>
      <c r="E25" s="9">
        <f>SUM(desv_abs!E25*100)/Est_Decritiva!$E$6</f>
        <v>-38.410857820529685</v>
      </c>
      <c r="F25" s="9">
        <f>SUM(desv_abs!F25*100)/Est_Decritiva!$F$6</f>
        <v>-57.19211013908108</v>
      </c>
      <c r="G25" s="9">
        <f>SUM(desv_abs!G25*100)/Est_Decritiva!$G$6</f>
        <v>-14.196998447472819</v>
      </c>
      <c r="H25" s="9">
        <f>SUM(desv_abs!H25*100)/Est_Decritiva!$H$6</f>
        <v>22.120706902300778</v>
      </c>
      <c r="I25" s="9">
        <f>SUM(desv_abs!I25*100)/Est_Decritiva!$I$6</f>
        <v>-60.587015077866162</v>
      </c>
      <c r="J25" s="9">
        <f>SUM(desv_abs!J25*100)/Est_Decritiva!$J$6</f>
        <v>45.090445691210284</v>
      </c>
      <c r="K25" s="9">
        <f>SUM(desv_abs!K25*100)/Est_Decritiva!$K$6</f>
        <v>-8.5753390177138957</v>
      </c>
      <c r="L25" s="9">
        <f>SUM(desv_abs!L25*100)/Est_Decritiva!$L$6</f>
        <v>22.376219840747176</v>
      </c>
      <c r="M25" s="9">
        <f>SUM(desv_abs!M25*100)/Est_Decritiva!$M$6</f>
        <v>61.459682165979949</v>
      </c>
      <c r="N25" s="9">
        <f>SUM(desv_abs!N25*100)/Est_Decritiva!$N$6</f>
        <v>-51.298878241518679</v>
      </c>
      <c r="O25" s="9">
        <f>SUM(desv_abs!O25*100)/Est_Decritiva!$O$6</f>
        <v>-1.6686595399139832</v>
      </c>
      <c r="P25" s="9">
        <f>SUM(desv_abs!P25*100)/Est_Decritiva!$P$6</f>
        <v>1.1692810834325147</v>
      </c>
      <c r="Q25" s="9">
        <f>SUM(desv_abs!Q25*100)/Est_Decritiva!$Q$6</f>
        <v>18.264207063835578</v>
      </c>
      <c r="R25" s="9">
        <f>SUM(desv_abs!R25*100)/Est_Decritiva!$R$6</f>
        <v>-17.119619427606864</v>
      </c>
      <c r="S25" s="9">
        <f>SUM(desv_abs!S25*100)/Est_Decritiva!$S$6</f>
        <v>12.421081737046686</v>
      </c>
      <c r="T25" s="9">
        <f>SUM(desv_abs!T25*100)/Est_Decritiva!$T$6</f>
        <v>2.9745697147507659</v>
      </c>
    </row>
    <row r="26" spans="1:20" x14ac:dyDescent="0.25">
      <c r="A26" s="6">
        <v>1996</v>
      </c>
      <c r="B26" s="9">
        <f>SUM(desv_abs!B26*100)/Est_Decritiva!$B$6</f>
        <v>-4.9508654078443648</v>
      </c>
      <c r="C26" s="9">
        <f>SUM(desv_abs!C26*100)/Est_Decritiva!$C$6</f>
        <v>9.9821026499624494</v>
      </c>
      <c r="D26" s="9">
        <f>SUM(desv_abs!D26*100)/Est_Decritiva!$D$6</f>
        <v>14.406519589456844</v>
      </c>
      <c r="E26" s="9">
        <f>SUM(desv_abs!E26*100)/Est_Decritiva!$E$6</f>
        <v>3.7290815654236646</v>
      </c>
      <c r="F26" s="9">
        <f>SUM(desv_abs!F26*100)/Est_Decritiva!$F$6</f>
        <v>-82.268921359382688</v>
      </c>
      <c r="G26" s="9">
        <f>SUM(desv_abs!G26*100)/Est_Decritiva!$G$6</f>
        <v>54.735207866137671</v>
      </c>
      <c r="H26" s="9">
        <f>SUM(desv_abs!H26*100)/Est_Decritiva!$H$6</f>
        <v>-25.015005001667209</v>
      </c>
      <c r="I26" s="9">
        <f>SUM(desv_abs!I26*100)/Est_Decritiva!$I$6</f>
        <v>-56.685965509768081</v>
      </c>
      <c r="J26" s="9">
        <f>SUM(desv_abs!J26*100)/Est_Decritiva!$J$6</f>
        <v>77.204044817370857</v>
      </c>
      <c r="K26" s="9">
        <f>SUM(desv_abs!K26*100)/Est_Decritiva!$K$6</f>
        <v>-5.5171003366579825</v>
      </c>
      <c r="L26" s="9">
        <f>SUM(desv_abs!L26*100)/Est_Decritiva!$L$6</f>
        <v>8.9594683589774249</v>
      </c>
      <c r="M26" s="9">
        <f>SUM(desv_abs!M26*100)/Est_Decritiva!$M$6</f>
        <v>93.200706297822194</v>
      </c>
      <c r="N26" s="9">
        <f>SUM(desv_abs!N26*100)/Est_Decritiva!$N$6</f>
        <v>-11.75348562605021</v>
      </c>
      <c r="O26" s="9">
        <f>SUM(desv_abs!O26*100)/Est_Decritiva!$O$6</f>
        <v>1.9292202809058685</v>
      </c>
      <c r="P26" s="9">
        <f>SUM(desv_abs!P26*100)/Est_Decritiva!$P$6</f>
        <v>7.6598131037049217</v>
      </c>
      <c r="Q26" s="9">
        <f>SUM(desv_abs!Q26*100)/Est_Decritiva!$Q$6</f>
        <v>17.889162009721939</v>
      </c>
      <c r="R26" s="9">
        <f>SUM(desv_abs!R26*100)/Est_Decritiva!$R$6</f>
        <v>-4.8691782398527161</v>
      </c>
      <c r="S26" s="9">
        <f>SUM(desv_abs!S26*100)/Est_Decritiva!$S$6</f>
        <v>13.422441204934033</v>
      </c>
      <c r="T26" s="9">
        <f>SUM(desv_abs!T26*100)/Est_Decritiva!$T$6</f>
        <v>9.9555899404181556</v>
      </c>
    </row>
    <row r="27" spans="1:20" x14ac:dyDescent="0.25">
      <c r="A27" s="6">
        <v>1997</v>
      </c>
      <c r="B27" s="9">
        <f>SUM(desv_abs!B27*100)/Est_Decritiva!$B$6</f>
        <v>39.207144582726158</v>
      </c>
      <c r="C27" s="9">
        <f>SUM(desv_abs!C27*100)/Est_Decritiva!$C$6</f>
        <v>-56.769239651290349</v>
      </c>
      <c r="D27" s="9">
        <f>SUM(desv_abs!D27*100)/Est_Decritiva!$D$6</f>
        <v>-27.616189859174124</v>
      </c>
      <c r="E27" s="9">
        <f>SUM(desv_abs!E27*100)/Est_Decritiva!$E$6</f>
        <v>-68.217156410594271</v>
      </c>
      <c r="F27" s="9">
        <f>SUM(desv_abs!F27*100)/Est_Decritiva!$F$6</f>
        <v>-45.709125876586064</v>
      </c>
      <c r="G27" s="9">
        <f>SUM(desv_abs!G27*100)/Est_Decritiva!$G$6</f>
        <v>59.599792996377438</v>
      </c>
      <c r="H27" s="9">
        <f>SUM(desv_abs!H27*100)/Est_Decritiva!$H$6</f>
        <v>-62.387462487495824</v>
      </c>
      <c r="I27" s="9">
        <f>SUM(desv_abs!I27*100)/Est_Decritiva!$I$6</f>
        <v>-7.1983652744666795</v>
      </c>
      <c r="J27" s="9">
        <f>SUM(desv_abs!J27*100)/Est_Decritiva!$J$6</f>
        <v>49.856842593052299</v>
      </c>
      <c r="K27" s="9">
        <f>SUM(desv_abs!K27*100)/Est_Decritiva!$K$6</f>
        <v>101.91769184784317</v>
      </c>
      <c r="L27" s="9">
        <f>SUM(desv_abs!L27*100)/Est_Decritiva!$L$6</f>
        <v>27.818355983954977</v>
      </c>
      <c r="M27" s="9">
        <f>SUM(desv_abs!M27*100)/Est_Decritiva!$M$6</f>
        <v>-25.457327839905844</v>
      </c>
      <c r="N27" s="9">
        <f>SUM(desv_abs!N27*100)/Est_Decritiva!$N$6</f>
        <v>-42.490576320450501</v>
      </c>
      <c r="O27" s="9">
        <f>SUM(desv_abs!O27*100)/Est_Decritiva!$O$6</f>
        <v>2.700194528224424</v>
      </c>
      <c r="P27" s="9">
        <f>SUM(desv_abs!P27*100)/Est_Decritiva!$P$6</f>
        <v>41.395485348609348</v>
      </c>
      <c r="Q27" s="9">
        <f>SUM(desv_abs!Q27*100)/Est_Decritiva!$Q$6</f>
        <v>22.38970265908565</v>
      </c>
      <c r="R27" s="9">
        <f>SUM(desv_abs!R27*100)/Est_Decritiva!$R$6</f>
        <v>-17.464896800429699</v>
      </c>
      <c r="S27" s="9">
        <f>SUM(desv_abs!S27*100)/Est_Decritiva!$S$6</f>
        <v>7.8712806648335771</v>
      </c>
      <c r="T27" s="9">
        <f>SUM(desv_abs!T27*100)/Est_Decritiva!$T$6</f>
        <v>-2.9077536748821937</v>
      </c>
    </row>
    <row r="28" spans="1:20" x14ac:dyDescent="0.25">
      <c r="A28" s="6">
        <v>1998</v>
      </c>
      <c r="B28" s="9">
        <f>SUM(desv_abs!B28*100)/Est_Decritiva!$B$6</f>
        <v>46.641625299054766</v>
      </c>
      <c r="C28" s="9">
        <f>SUM(desv_abs!C28*100)/Est_Decritiva!$C$6</f>
        <v>32.67132382656888</v>
      </c>
      <c r="D28" s="9">
        <f>SUM(desv_abs!D28*100)/Est_Decritiva!$D$6</f>
        <v>49.104920380536726</v>
      </c>
      <c r="E28" s="9">
        <f>SUM(desv_abs!E28*100)/Est_Decritiva!$E$6</f>
        <v>-6.9442614310185471</v>
      </c>
      <c r="F28" s="9">
        <f>SUM(desv_abs!F28*100)/Est_Decritiva!$F$6</f>
        <v>-58.120880925018184</v>
      </c>
      <c r="G28" s="9">
        <f>SUM(desv_abs!G28*100)/Est_Decritiva!$G$6</f>
        <v>18.199068483698476</v>
      </c>
      <c r="H28" s="9">
        <f>SUM(desv_abs!H28*100)/Est_Decritiva!$H$6</f>
        <v>36.205401800600214</v>
      </c>
      <c r="I28" s="9">
        <f>SUM(desv_abs!I28*100)/Est_Decritiva!$I$6</f>
        <v>126.10607139539923</v>
      </c>
      <c r="J28" s="9">
        <f>SUM(desv_abs!J28*100)/Est_Decritiva!$J$6</f>
        <v>146.37637985535304</v>
      </c>
      <c r="K28" s="9">
        <f>SUM(desv_abs!K28*100)/Est_Decritiva!$K$6</f>
        <v>47.662272283925354</v>
      </c>
      <c r="L28" s="9">
        <f>SUM(desv_abs!L28*100)/Est_Decritiva!$L$6</f>
        <v>-57.42381608094356</v>
      </c>
      <c r="M28" s="9">
        <f>SUM(desv_abs!M28*100)/Est_Decritiva!$M$6</f>
        <v>9.9705709240729554</v>
      </c>
      <c r="N28" s="9">
        <f>SUM(desv_abs!N28*100)/Est_Decritiva!$N$6</f>
        <v>8.6629728870520974</v>
      </c>
      <c r="O28" s="9">
        <f>SUM(desv_abs!O28*100)/Est_Decritiva!$O$6</f>
        <v>67.847518426641415</v>
      </c>
      <c r="P28" s="9">
        <f>SUM(desv_abs!P28*100)/Est_Decritiva!$P$6</f>
        <v>24.037085759508631</v>
      </c>
      <c r="Q28" s="9">
        <f>SUM(desv_abs!Q28*100)/Est_Decritiva!$Q$6</f>
        <v>22.923857736156602</v>
      </c>
      <c r="R28" s="9">
        <f>SUM(desv_abs!R28*100)/Est_Decritiva!$R$6</f>
        <v>41.591345047187843</v>
      </c>
      <c r="S28" s="9">
        <f>SUM(desv_abs!S28*100)/Est_Decritiva!$S$6</f>
        <v>35.889184165655415</v>
      </c>
      <c r="T28" s="9">
        <f>SUM(desv_abs!T28*100)/Est_Decritiva!$T$6</f>
        <v>30.071236950777156</v>
      </c>
    </row>
    <row r="29" spans="1:20" x14ac:dyDescent="0.25">
      <c r="A29" s="6">
        <v>1999</v>
      </c>
      <c r="B29" s="9">
        <f>SUM(desv_abs!B29*100)/Est_Decritiva!$B$6</f>
        <v>52.000062343653831</v>
      </c>
      <c r="C29" s="9">
        <f>SUM(desv_abs!C29*100)/Est_Decritiva!$C$6</f>
        <v>28.41059984989316</v>
      </c>
      <c r="D29" s="9">
        <f>SUM(desv_abs!D29*100)/Est_Decritiva!$D$6</f>
        <v>-0.85586660756297428</v>
      </c>
      <c r="E29" s="9">
        <f>SUM(desv_abs!E29*100)/Est_Decritiva!$E$6</f>
        <v>-43.391751218869402</v>
      </c>
      <c r="F29" s="9">
        <f>SUM(desv_abs!F29*100)/Est_Decritiva!$F$6</f>
        <v>-15.144123648474325</v>
      </c>
      <c r="G29" s="9">
        <f>SUM(desv_abs!G29*100)/Est_Decritiva!$G$6</f>
        <v>-19.579092634121089</v>
      </c>
      <c r="H29" s="9">
        <f>SUM(desv_abs!H29*100)/Est_Decritiva!$H$6</f>
        <v>92.144048016005357</v>
      </c>
      <c r="I29" s="9">
        <f>SUM(desv_abs!I29*100)/Est_Decritiva!$I$6</f>
        <v>-110.52044954952162</v>
      </c>
      <c r="J29" s="9">
        <f>SUM(desv_abs!J29*100)/Est_Decritiva!$J$6</f>
        <v>34.842692352249948</v>
      </c>
      <c r="K29" s="9">
        <f>SUM(desv_abs!K29*100)/Est_Decritiva!$K$6</f>
        <v>6.9423905861623938</v>
      </c>
      <c r="L29" s="9">
        <f>SUM(desv_abs!L29*100)/Est_Decritiva!$L$6</f>
        <v>-7.959647967430997</v>
      </c>
      <c r="M29" s="9">
        <f>SUM(desv_abs!M29*100)/Est_Decritiva!$M$6</f>
        <v>-14.56621542083581</v>
      </c>
      <c r="N29" s="9">
        <f>SUM(desv_abs!N29*100)/Est_Decritiva!$N$6</f>
        <v>-15.309505427131102</v>
      </c>
      <c r="O29" s="9">
        <f>SUM(desv_abs!O29*100)/Est_Decritiva!$O$6</f>
        <v>10.377813074438272</v>
      </c>
      <c r="P29" s="9">
        <f>SUM(desv_abs!P29*100)/Est_Decritiva!$P$6</f>
        <v>-7.5287865367581723</v>
      </c>
      <c r="Q29" s="9">
        <f>SUM(desv_abs!Q29*100)/Est_Decritiva!$Q$6</f>
        <v>33.197819218542485</v>
      </c>
      <c r="R29" s="9">
        <f>SUM(desv_abs!R29*100)/Est_Decritiva!$R$6</f>
        <v>-8.3081408731681581</v>
      </c>
      <c r="S29" s="9">
        <f>SUM(desv_abs!S29*100)/Est_Decritiva!$S$6</f>
        <v>16.688620408915671</v>
      </c>
      <c r="T29" s="9">
        <f>SUM(desv_abs!T29*100)/Est_Decritiva!$T$6</f>
        <v>6.8041837893234867</v>
      </c>
    </row>
    <row r="30" spans="1:20" x14ac:dyDescent="0.25">
      <c r="A30" s="6">
        <v>2000</v>
      </c>
      <c r="B30" s="9">
        <f>SUM(desv_abs!B30*100)/Est_Decritiva!$B$6</f>
        <v>-47.032831726685401</v>
      </c>
      <c r="C30" s="9">
        <f>SUM(desv_abs!C30*100)/Est_Decritiva!$C$6</f>
        <v>-13.815599561226271</v>
      </c>
      <c r="D30" s="9">
        <f>SUM(desv_abs!D30*100)/Est_Decritiva!$D$6</f>
        <v>-40.873597708596165</v>
      </c>
      <c r="E30" s="9">
        <f>SUM(desv_abs!E30*100)/Est_Decritiva!$E$6</f>
        <v>-78.732375807089198</v>
      </c>
      <c r="F30" s="9">
        <f>SUM(desv_abs!F30*100)/Est_Decritiva!$F$6</f>
        <v>-76.358561812510246</v>
      </c>
      <c r="G30" s="9">
        <f>SUM(desv_abs!G30*100)/Est_Decritiva!$G$6</f>
        <v>60.427807486631025</v>
      </c>
      <c r="H30" s="9">
        <f>SUM(desv_abs!H30*100)/Est_Decritiva!$H$6</f>
        <v>-57.50583527842614</v>
      </c>
      <c r="I30" s="9">
        <f>SUM(desv_abs!I30*100)/Est_Decritiva!$I$6</f>
        <v>-5.5264868881389297</v>
      </c>
      <c r="J30" s="9">
        <f>SUM(desv_abs!J30*100)/Est_Decritiva!$J$6</f>
        <v>79.527663307018827</v>
      </c>
      <c r="K30" s="9">
        <f>SUM(desv_abs!K30*100)/Est_Decritiva!$K$6</f>
        <v>-6.3099770317465547</v>
      </c>
      <c r="L30" s="9">
        <f>SUM(desv_abs!L30*100)/Est_Decritiva!$L$6</f>
        <v>-20.514278872058917</v>
      </c>
      <c r="M30" s="9">
        <f>SUM(desv_abs!M30*100)/Est_Decritiva!$M$6</f>
        <v>13.487934078869898</v>
      </c>
      <c r="N30" s="9">
        <f>SUM(desv_abs!N30*100)/Est_Decritiva!$N$6</f>
        <v>-59.248830555429393</v>
      </c>
      <c r="O30" s="9">
        <f>SUM(desv_abs!O30*100)/Est_Decritiva!$O$6</f>
        <v>5.3986043938393404</v>
      </c>
      <c r="P30" s="9">
        <f>SUM(desv_abs!P30*100)/Est_Decritiva!$P$6</f>
        <v>-2.1891918805456752</v>
      </c>
      <c r="Q30" s="9">
        <f>SUM(desv_abs!Q30*100)/Est_Decritiva!$Q$6</f>
        <v>-27.354909518351228</v>
      </c>
      <c r="R30" s="9">
        <f>SUM(desv_abs!R30*100)/Est_Decritiva!$R$6</f>
        <v>-16.277142637919148</v>
      </c>
      <c r="S30" s="9">
        <f>SUM(desv_abs!S30*100)/Est_Decritiva!$S$6</f>
        <v>-24.353676707783517</v>
      </c>
      <c r="T30" s="9">
        <f>SUM(desv_abs!T30*100)/Est_Decritiva!$T$6</f>
        <v>-20.816964240859271</v>
      </c>
    </row>
    <row r="31" spans="1:20" x14ac:dyDescent="0.25">
      <c r="A31" s="6">
        <v>2001</v>
      </c>
      <c r="B31" s="9">
        <f>SUM(desv_abs!B31*100)/Est_Decritiva!$B$6</f>
        <v>-15.190810545429018</v>
      </c>
      <c r="C31" s="9">
        <f>SUM(desv_abs!C31*100)/Est_Decritiva!$C$6</f>
        <v>67.796316609895456</v>
      </c>
      <c r="D31" s="9">
        <f>SUM(desv_abs!D31*100)/Est_Decritiva!$D$6</f>
        <v>15.224878098680426</v>
      </c>
      <c r="E31" s="9">
        <f>SUM(desv_abs!E31*100)/Est_Decritiva!$E$6</f>
        <v>3.9662669653446119</v>
      </c>
      <c r="F31" s="9">
        <f>SUM(desv_abs!F31*100)/Est_Decritiva!$F$6</f>
        <v>50.123132490559861</v>
      </c>
      <c r="G31" s="9">
        <f>SUM(desv_abs!G31*100)/Est_Decritiva!$G$6</f>
        <v>50.905640848714874</v>
      </c>
      <c r="H31" s="9">
        <f>SUM(desv_abs!H31*100)/Est_Decritiva!$H$6</f>
        <v>154.64488162720912</v>
      </c>
      <c r="I31" s="9">
        <f>SUM(desv_abs!I31*100)/Est_Decritiva!$I$6</f>
        <v>-74.519334963930746</v>
      </c>
      <c r="J31" s="9">
        <f>SUM(desv_abs!J31*100)/Est_Decritiva!$J$6</f>
        <v>32.221174056236855</v>
      </c>
      <c r="K31" s="9">
        <f>SUM(desv_abs!K31*100)/Est_Decritiva!$K$6</f>
        <v>39.223798886197002</v>
      </c>
      <c r="L31" s="9">
        <f>SUM(desv_abs!L31*100)/Est_Decritiva!$L$6</f>
        <v>34.661438065018274</v>
      </c>
      <c r="M31" s="9">
        <f>SUM(desv_abs!M31*100)/Est_Decritiva!$M$6</f>
        <v>22.895821071218332</v>
      </c>
      <c r="N31" s="9">
        <f>SUM(desv_abs!N31*100)/Est_Decritiva!$N$6</f>
        <v>20.761614968890544</v>
      </c>
      <c r="O31" s="9">
        <f>SUM(desv_abs!O31*100)/Est_Decritiva!$O$6</f>
        <v>67.719022718755014</v>
      </c>
      <c r="P31" s="9">
        <f>SUM(desv_abs!P31*100)/Est_Decritiva!$P$6</f>
        <v>17.320139831552272</v>
      </c>
      <c r="Q31" s="9">
        <f>SUM(desv_abs!Q31*100)/Est_Decritiva!$Q$6</f>
        <v>19.843942291768816</v>
      </c>
      <c r="R31" s="9">
        <f>SUM(desv_abs!R31*100)/Est_Decritiva!$R$6</f>
        <v>34.685797590731184</v>
      </c>
      <c r="S31" s="9">
        <f>SUM(desv_abs!S31*100)/Est_Decritiva!$S$6</f>
        <v>9.6320604003133727</v>
      </c>
      <c r="T31" s="9">
        <f>SUM(desv_abs!T31*100)/Est_Decritiva!$T$6</f>
        <v>27.118771790569387</v>
      </c>
    </row>
    <row r="32" spans="1:20" x14ac:dyDescent="0.25">
      <c r="A32" s="6">
        <v>2002</v>
      </c>
      <c r="B32" s="9">
        <f>SUM(desv_abs!B32*100)/Est_Decritiva!$B$6</f>
        <v>9.3289484963490228</v>
      </c>
      <c r="C32" s="9">
        <f>SUM(desv_abs!C32*100)/Est_Decritiva!$C$6</f>
        <v>6.0331389642630189</v>
      </c>
      <c r="D32" s="9">
        <f>SUM(desv_abs!D32*100)/Est_Decritiva!$D$6</f>
        <v>9.9873836396494937</v>
      </c>
      <c r="E32" s="9">
        <f>SUM(desv_abs!E32*100)/Est_Decritiva!$E$6</f>
        <v>23.099222558966957</v>
      </c>
      <c r="F32" s="9">
        <f>SUM(desv_abs!F32*100)/Est_Decritiva!$F$6</f>
        <v>53.500480803058394</v>
      </c>
      <c r="G32" s="9">
        <f>SUM(desv_abs!G32*100)/Est_Decritiva!$G$6</f>
        <v>-27.755735725375189</v>
      </c>
      <c r="H32" s="9">
        <f>SUM(desv_abs!H32*100)/Est_Decritiva!$H$6</f>
        <v>-50.463487829276417</v>
      </c>
      <c r="I32" s="9">
        <f>SUM(desv_abs!I32*100)/Est_Decritiva!$I$6</f>
        <v>-9.0931607789714644</v>
      </c>
      <c r="J32" s="9">
        <f>SUM(desv_abs!J32*100)/Est_Decritiva!$J$6</f>
        <v>38.536649951177523</v>
      </c>
      <c r="K32" s="9">
        <f>SUM(desv_abs!K32*100)/Est_Decritiva!$K$6</f>
        <v>-5.913538684202261</v>
      </c>
      <c r="L32" s="9">
        <f>SUM(desv_abs!L32*100)/Est_Decritiva!$L$6</f>
        <v>-22.885110459198955</v>
      </c>
      <c r="M32" s="9">
        <f>SUM(desv_abs!M32*100)/Est_Decritiva!$M$6</f>
        <v>39.168922895821026</v>
      </c>
      <c r="N32" s="9">
        <f>SUM(desv_abs!N32*100)/Est_Decritiva!$N$6</f>
        <v>23.908896861801185</v>
      </c>
      <c r="O32" s="9">
        <f>SUM(desv_abs!O32*100)/Est_Decritiva!$O$6</f>
        <v>-20.172041475559055</v>
      </c>
      <c r="P32" s="9">
        <f>SUM(desv_abs!P32*100)/Est_Decritiva!$P$6</f>
        <v>-15.868365469782633</v>
      </c>
      <c r="Q32" s="9">
        <f>SUM(desv_abs!Q32*100)/Est_Decritiva!$Q$6</f>
        <v>12.036186165221153</v>
      </c>
      <c r="R32" s="9">
        <f>SUM(desv_abs!R32*100)/Est_Decritiva!$R$6</f>
        <v>2.2573467352105858</v>
      </c>
      <c r="S32" s="9">
        <f>SUM(desv_abs!S32*100)/Est_Decritiva!$S$6</f>
        <v>16.439960675279224</v>
      </c>
      <c r="T32" s="9">
        <f>SUM(desv_abs!T32*100)/Est_Decritiva!$T$6</f>
        <v>5.1177067529414115</v>
      </c>
    </row>
    <row r="33" spans="1:20" x14ac:dyDescent="0.25">
      <c r="A33" s="6">
        <v>2003</v>
      </c>
      <c r="B33" s="9">
        <f>SUM(desv_abs!B33*100)/Est_Decritiva!$B$6</f>
        <v>-10.702067471419307</v>
      </c>
      <c r="C33" s="9">
        <f>SUM(desv_abs!C33*100)/Est_Decritiva!$C$6</f>
        <v>-10.905836845447745</v>
      </c>
      <c r="D33" s="9">
        <f>SUM(desv_abs!D33*100)/Est_Decritiva!$D$6</f>
        <v>-6.17519691751626</v>
      </c>
      <c r="E33" s="9">
        <f>SUM(desv_abs!E33*100)/Est_Decritiva!$E$6</f>
        <v>-49.953880616682028</v>
      </c>
      <c r="F33" s="9">
        <f>SUM(desv_abs!F33*100)/Est_Decritiva!$F$6</f>
        <v>-48.664305650022278</v>
      </c>
      <c r="G33" s="9">
        <f>SUM(desv_abs!G33*100)/Est_Decritiva!$G$6</f>
        <v>31.757805761600835</v>
      </c>
      <c r="H33" s="9">
        <f>SUM(desv_abs!H33*100)/Est_Decritiva!$H$6</f>
        <v>37.565855285095054</v>
      </c>
      <c r="I33" s="9">
        <f>SUM(desv_abs!I33*100)/Est_Decritiva!$I$6</f>
        <v>-101.49230626335175</v>
      </c>
      <c r="J33" s="9">
        <f>SUM(desv_abs!J33*100)/Est_Decritiva!$J$6</f>
        <v>148.69999834500103</v>
      </c>
      <c r="K33" s="9">
        <f>SUM(desv_abs!K33*100)/Est_Decritiva!$K$6</f>
        <v>-27.207941352295268</v>
      </c>
      <c r="L33" s="9">
        <f>SUM(desv_abs!L33*100)/Est_Decritiva!$L$6</f>
        <v>-6.5587020295755245</v>
      </c>
      <c r="M33" s="9">
        <f>SUM(desv_abs!M33*100)/Est_Decritiva!$M$6</f>
        <v>-17.320776927604498</v>
      </c>
      <c r="N33" s="9">
        <f>SUM(desv_abs!N33*100)/Est_Decritiva!$N$6</f>
        <v>-27.776011626322703</v>
      </c>
      <c r="O33" s="9">
        <f>SUM(desv_abs!O33*100)/Est_Decritiva!$O$6</f>
        <v>7.0048007424196221</v>
      </c>
      <c r="P33" s="9">
        <f>SUM(desv_abs!P33*100)/Est_Decritiva!$P$6</f>
        <v>17.640892867437834</v>
      </c>
      <c r="Q33" s="9">
        <f>SUM(desv_abs!Q33*100)/Est_Decritiva!$Q$6</f>
        <v>2.7282498222189115</v>
      </c>
      <c r="R33" s="9">
        <f>SUM(desv_abs!R33*100)/Est_Decritiva!$R$6</f>
        <v>10.005370981354989</v>
      </c>
      <c r="S33" s="9">
        <f>SUM(desv_abs!S33*100)/Est_Decritiva!$S$6</f>
        <v>-4.2525614832792904</v>
      </c>
      <c r="T33" s="9">
        <f>SUM(desv_abs!T33*100)/Est_Decritiva!$T$6</f>
        <v>-5.9280396274377898</v>
      </c>
    </row>
    <row r="34" spans="1:20" x14ac:dyDescent="0.25">
      <c r="A34" s="6">
        <v>2004</v>
      </c>
      <c r="B34" s="9">
        <f>SUM(desv_abs!B34*100)/Est_Decritiva!$B$6</f>
        <v>25.320095697508616</v>
      </c>
      <c r="C34" s="9">
        <f>SUM(desv_abs!C34*100)/Est_Decritiva!$C$6</f>
        <v>-34.599618959644367</v>
      </c>
      <c r="D34" s="9">
        <f>SUM(desv_abs!D34*100)/Est_Decritiva!$D$6</f>
        <v>-5.3159204828315012</v>
      </c>
      <c r="E34" s="9">
        <f>SUM(desv_abs!E34*100)/Est_Decritiva!$E$6</f>
        <v>109.59283173013581</v>
      </c>
      <c r="F34" s="9">
        <f>SUM(desv_abs!F34*100)/Est_Decritiva!$F$6</f>
        <v>30.45007857025589</v>
      </c>
      <c r="G34" s="9">
        <f>SUM(desv_abs!G34*100)/Est_Decritiva!$G$6</f>
        <v>-77.126099706744853</v>
      </c>
      <c r="H34" s="9">
        <f>SUM(desv_abs!H34*100)/Est_Decritiva!$H$6</f>
        <v>24.921640546848963</v>
      </c>
      <c r="I34" s="9">
        <f>SUM(desv_abs!I34*100)/Est_Decritiva!$I$6</f>
        <v>-92.241245859004877</v>
      </c>
      <c r="J34" s="9">
        <f>SUM(desv_abs!J34*100)/Est_Decritiva!$J$6</f>
        <v>5.8868311735597221</v>
      </c>
      <c r="K34" s="9">
        <f>SUM(desv_abs!K34*100)/Est_Decritiva!$K$6</f>
        <v>3.5443476072113818</v>
      </c>
      <c r="L34" s="9">
        <f>SUM(desv_abs!L34*100)/Est_Decritiva!$L$6</f>
        <v>-9.3605939052864855</v>
      </c>
      <c r="M34" s="9">
        <f>SUM(desv_abs!M34*100)/Est_Decritiva!$M$6</f>
        <v>10.35197174808707</v>
      </c>
      <c r="N34" s="9">
        <f>SUM(desv_abs!N34*100)/Est_Decritiva!$N$6</f>
        <v>33.044189109405536</v>
      </c>
      <c r="O34" s="9">
        <f>SUM(desv_abs!O34*100)/Est_Decritiva!$O$6</f>
        <v>-29.198864954580355</v>
      </c>
      <c r="P34" s="9">
        <f>SUM(desv_abs!P34*100)/Est_Decritiva!$P$6</f>
        <v>-18.32118280302512</v>
      </c>
      <c r="Q34" s="9">
        <f>SUM(desv_abs!Q34*100)/Est_Decritiva!$Q$6</f>
        <v>-5.6022963797599177</v>
      </c>
      <c r="R34" s="9">
        <f>SUM(desv_abs!R34*100)/Est_Decritiva!$R$6</f>
        <v>2.1468579759073005</v>
      </c>
      <c r="S34" s="9">
        <f>SUM(desv_abs!S34*100)/Est_Decritiva!$S$6</f>
        <v>-9.5281801563771875</v>
      </c>
      <c r="T34" s="9">
        <f>SUM(desv_abs!T34*100)/Est_Decritiva!$T$6</f>
        <v>-0.52046178423946587</v>
      </c>
    </row>
    <row r="35" spans="1:20" x14ac:dyDescent="0.25">
      <c r="A35" s="6">
        <v>2005</v>
      </c>
      <c r="B35" s="9">
        <f>SUM(desv_abs!B35*100)/Est_Decritiva!$B$6</f>
        <v>-13.479477248462826</v>
      </c>
      <c r="C35" s="9">
        <f>SUM(desv_abs!C35*100)/Est_Decritiva!$C$6</f>
        <v>-64.286126667051562</v>
      </c>
      <c r="D35" s="9">
        <f>SUM(desv_abs!D35*100)/Est_Decritiva!$D$6</f>
        <v>-47.706891260613077</v>
      </c>
      <c r="E35" s="9">
        <f>SUM(desv_abs!E35*100)/Est_Decritiva!$E$6</f>
        <v>37.567531954144201</v>
      </c>
      <c r="F35" s="9">
        <f>SUM(desv_abs!F35*100)/Est_Decritiva!$F$6</f>
        <v>-5.265379834416108</v>
      </c>
      <c r="G35" s="9">
        <f>SUM(desv_abs!G35*100)/Est_Decritiva!$G$6</f>
        <v>1.0177678109366926</v>
      </c>
      <c r="H35" s="9">
        <f>SUM(desv_abs!H35*100)/Est_Decritiva!$H$6</f>
        <v>-1.4871623874624771</v>
      </c>
      <c r="I35" s="9">
        <f>SUM(desv_abs!I35*100)/Est_Decritiva!$I$6</f>
        <v>-16.560884237902087</v>
      </c>
      <c r="J35" s="9">
        <f>SUM(desv_abs!J35*100)/Est_Decritiva!$J$6</f>
        <v>153.88345497575423</v>
      </c>
      <c r="K35" s="9">
        <f>SUM(desv_abs!K35*100)/Est_Decritiva!$K$6</f>
        <v>-14.40864613157979</v>
      </c>
      <c r="L35" s="9">
        <f>SUM(desv_abs!L35*100)/Est_Decritiva!$L$6</f>
        <v>16.233610728611623</v>
      </c>
      <c r="M35" s="9">
        <f>SUM(desv_abs!M35*100)/Est_Decritiva!$M$6</f>
        <v>-35.119482048263706</v>
      </c>
      <c r="N35" s="9">
        <f>SUM(desv_abs!N35*100)/Est_Decritiva!$N$6</f>
        <v>-15.391253008765142</v>
      </c>
      <c r="O35" s="9">
        <f>SUM(desv_abs!O35*100)/Est_Decritiva!$O$6</f>
        <v>6.26595042207268</v>
      </c>
      <c r="P35" s="9">
        <f>SUM(desv_abs!P35*100)/Est_Decritiva!$P$6</f>
        <v>31.527612538718373</v>
      </c>
      <c r="Q35" s="9">
        <f>SUM(desv_abs!Q35*100)/Est_Decritiva!$Q$6</f>
        <v>-23.638553982134223</v>
      </c>
      <c r="R35" s="9">
        <f>SUM(desv_abs!R35*100)/Est_Decritiva!$R$6</f>
        <v>33.277065909614016</v>
      </c>
      <c r="S35" s="9">
        <f>SUM(desv_abs!S35*100)/Est_Decritiva!$S$6</f>
        <v>-23.85635724051059</v>
      </c>
      <c r="T35" s="9">
        <f>SUM(desv_abs!T35*100)/Est_Decritiva!$T$6</f>
        <v>-9.2783867694193596</v>
      </c>
    </row>
    <row r="36" spans="1:20" x14ac:dyDescent="0.25">
      <c r="A36" s="6">
        <v>2006</v>
      </c>
      <c r="B36" s="9">
        <f>SUM(desv_abs!B36*100)/Est_Decritiva!$B$6</f>
        <v>-46.16313775609602</v>
      </c>
      <c r="C36" s="9">
        <f>SUM(desv_abs!C36*100)/Est_Decritiva!$C$6</f>
        <v>-22.025287223601428</v>
      </c>
      <c r="D36" s="9">
        <f>SUM(desv_abs!D36*100)/Est_Decritiva!$D$6</f>
        <v>-10.389743240017715</v>
      </c>
      <c r="E36" s="9">
        <f>SUM(desv_abs!E36*100)/Est_Decritiva!$E$6</f>
        <v>-37.462116220845942</v>
      </c>
      <c r="F36" s="9">
        <f>SUM(desv_abs!F36*100)/Est_Decritiva!$F$6</f>
        <v>-70.532635973450283</v>
      </c>
      <c r="G36" s="9">
        <f>SUM(desv_abs!G36*100)/Est_Decritiva!$G$6</f>
        <v>-64.291875107814391</v>
      </c>
      <c r="H36" s="9">
        <f>SUM(desv_abs!H36*100)/Est_Decritiva!$H$6</f>
        <v>-52.784261420473484</v>
      </c>
      <c r="I36" s="9">
        <f>SUM(desv_abs!I36*100)/Est_Decritiva!$I$6</f>
        <v>-76.859964704789576</v>
      </c>
      <c r="J36" s="9">
        <f>SUM(desv_abs!J36*100)/Est_Decritiva!$J$6</f>
        <v>70.173609387153874</v>
      </c>
      <c r="K36" s="9">
        <f>SUM(desv_abs!K36*100)/Est_Decritiva!$K$6</f>
        <v>-34.400465657741584</v>
      </c>
      <c r="L36" s="9">
        <f>SUM(desv_abs!L36*100)/Est_Decritiva!$L$6</f>
        <v>120.76573070705864</v>
      </c>
      <c r="M36" s="9">
        <f>SUM(desv_abs!M36*100)/Est_Decritiva!$M$6</f>
        <v>38.40612124779279</v>
      </c>
      <c r="N36" s="9">
        <f>SUM(desv_abs!N36*100)/Est_Decritiva!$N$6</f>
        <v>-31.945138289658917</v>
      </c>
      <c r="O36" s="9">
        <f>SUM(desv_abs!O36*100)/Est_Decritiva!$O$6</f>
        <v>-51.974729177449014</v>
      </c>
      <c r="P36" s="9">
        <f>SUM(desv_abs!P36*100)/Est_Decritiva!$P$6</f>
        <v>34.961556805257864</v>
      </c>
      <c r="Q36" s="9">
        <f>SUM(desv_abs!Q36*100)/Est_Decritiva!$Q$6</f>
        <v>-35.208125651458133</v>
      </c>
      <c r="R36" s="9">
        <f>SUM(desv_abs!R36*100)/Est_Decritiva!$R$6</f>
        <v>-34.949742960178028</v>
      </c>
      <c r="S36" s="9">
        <f>SUM(desv_abs!S36*100)/Est_Decritiva!$S$6</f>
        <v>-23.506889506751239</v>
      </c>
      <c r="T36" s="9">
        <f>SUM(desv_abs!T36*100)/Est_Decritiva!$T$6</f>
        <v>-12.221809157314096</v>
      </c>
    </row>
    <row r="37" spans="1:20" x14ac:dyDescent="0.25">
      <c r="A37" s="6">
        <v>2007</v>
      </c>
      <c r="B37" s="9">
        <f>SUM(desv_abs!B37*100)/Est_Decritiva!$B$6</f>
        <v>9.8339320921751181</v>
      </c>
      <c r="C37" s="9">
        <f>SUM(desv_abs!C37*100)/Est_Decritiva!$C$6</f>
        <v>-2.9039893770567682</v>
      </c>
      <c r="D37" s="9">
        <f>SUM(desv_abs!D37*100)/Est_Decritiva!$D$6</f>
        <v>-29.662086132233078</v>
      </c>
      <c r="E37" s="9">
        <f>SUM(desv_abs!E37*100)/Est_Decritiva!$E$6</f>
        <v>20.648306759783932</v>
      </c>
      <c r="F37" s="9">
        <f>SUM(desv_abs!F37*100)/Est_Decritiva!$F$6</f>
        <v>56.286793160869671</v>
      </c>
      <c r="G37" s="9">
        <f>SUM(desv_abs!G37*100)/Est_Decritiva!$G$6</f>
        <v>-84.267724685181989</v>
      </c>
      <c r="H37" s="9">
        <f>SUM(desv_abs!H37*100)/Est_Decritiva!$H$6</f>
        <v>-6.0486828942980804</v>
      </c>
      <c r="I37" s="9">
        <f>SUM(desv_abs!I37*100)/Est_Decritiva!$I$6</f>
        <v>-95.807919749837424</v>
      </c>
      <c r="J37" s="9">
        <f>SUM(desv_abs!J37*100)/Est_Decritiva!$J$6</f>
        <v>8.7466693146649366</v>
      </c>
      <c r="K37" s="9">
        <f>SUM(desv_abs!K37*100)/Est_Decritiva!$K$6</f>
        <v>-9.3682157128024528</v>
      </c>
      <c r="L37" s="9">
        <f>SUM(desv_abs!L37*100)/Est_Decritiva!$L$6</f>
        <v>13.593366461114778</v>
      </c>
      <c r="M37" s="9">
        <f>SUM(desv_abs!M37*100)/Est_Decritiva!$M$6</f>
        <v>25.099470276633273</v>
      </c>
      <c r="N37" s="9">
        <f>SUM(desv_abs!N37*100)/Est_Decritiva!$N$6</f>
        <v>4.1464190017712221</v>
      </c>
      <c r="O37" s="9">
        <f>SUM(desv_abs!O37*100)/Est_Decritiva!$O$6</f>
        <v>-44.875341316724082</v>
      </c>
      <c r="P37" s="9">
        <f>SUM(desv_abs!P37*100)/Est_Decritiva!$P$6</f>
        <v>-13.679697695504716</v>
      </c>
      <c r="Q37" s="9">
        <f>SUM(desv_abs!Q37*100)/Est_Decritiva!$Q$6</f>
        <v>13.468176371836886</v>
      </c>
      <c r="R37" s="9">
        <f>SUM(desv_abs!R37*100)/Est_Decritiva!$R$6</f>
        <v>-15.241310519450661</v>
      </c>
      <c r="S37" s="9">
        <f>SUM(desv_abs!S37*100)/Est_Decritiva!$S$6</f>
        <v>12.77727000414756</v>
      </c>
      <c r="T37" s="9">
        <f>SUM(desv_abs!T37*100)/Est_Decritiva!$T$6</f>
        <v>-4.7931717021511879</v>
      </c>
    </row>
    <row r="38" spans="1:20" x14ac:dyDescent="0.25">
      <c r="A38" s="6">
        <v>2008</v>
      </c>
      <c r="B38" s="9">
        <f>SUM(desv_abs!B38*100)/Est_Decritiva!$B$6</f>
        <v>19.653057566571363</v>
      </c>
      <c r="C38" s="9">
        <f>SUM(desv_abs!C38*100)/Est_Decritiva!$C$6</f>
        <v>47.254777437792249</v>
      </c>
      <c r="D38" s="9">
        <f>SUM(desv_abs!D38*100)/Est_Decritiva!$D$6</f>
        <v>-18.082313226719396</v>
      </c>
      <c r="E38" s="9">
        <f>SUM(desv_abs!E38*100)/Est_Decritiva!$E$6</f>
        <v>40.888127553037329</v>
      </c>
      <c r="F38" s="9">
        <f>SUM(desv_abs!F38*100)/Est_Decritiva!$F$6</f>
        <v>-32.368600042216855</v>
      </c>
      <c r="G38" s="9">
        <f>SUM(desv_abs!G38*100)/Est_Decritiva!$G$6</f>
        <v>46.144557529756774</v>
      </c>
      <c r="H38" s="9">
        <f>SUM(desv_abs!H38*100)/Est_Decritiva!$H$6</f>
        <v>-84.314771590530185</v>
      </c>
      <c r="I38" s="9">
        <f>SUM(desv_abs!I38*100)/Est_Decritiva!$I$6</f>
        <v>19.663147465865826</v>
      </c>
      <c r="J38" s="9">
        <f>SUM(desv_abs!J38*100)/Est_Decritiva!$J$6</f>
        <v>21.318041143273241</v>
      </c>
      <c r="K38" s="9">
        <f>SUM(desv_abs!K38*100)/Est_Decritiva!$K$6</f>
        <v>125.53409055155269</v>
      </c>
      <c r="L38" s="9">
        <f>SUM(desv_abs!L38*100)/Est_Decritiva!$L$6</f>
        <v>115.10806441956537</v>
      </c>
      <c r="M38" s="9">
        <f>SUM(desv_abs!M38*100)/Est_Decritiva!$M$6</f>
        <v>-53.892878163625674</v>
      </c>
      <c r="N38" s="9">
        <f>SUM(desv_abs!N38*100)/Est_Decritiva!$N$6</f>
        <v>-6.2968345519778195</v>
      </c>
      <c r="O38" s="9">
        <f>SUM(desv_abs!O38*100)/Est_Decritiva!$O$6</f>
        <v>-2.5360055681473601</v>
      </c>
      <c r="P38" s="9">
        <f>SUM(desv_abs!P38*100)/Est_Decritiva!$P$6</f>
        <v>70.791557696238542</v>
      </c>
      <c r="Q38" s="9">
        <f>SUM(desv_abs!Q38*100)/Est_Decritiva!$Q$6</f>
        <v>30.333838805311046</v>
      </c>
      <c r="R38" s="9">
        <f>SUM(desv_abs!R38*100)/Est_Decritiva!$R$6</f>
        <v>-5.0901557584593329</v>
      </c>
      <c r="S38" s="9">
        <f>SUM(desv_abs!S38*100)/Est_Decritiva!$S$6</f>
        <v>14.255787339283277</v>
      </c>
      <c r="T38" s="9">
        <f>SUM(desv_abs!T38*100)/Est_Decritiva!$T$6</f>
        <v>18.799421262571958</v>
      </c>
    </row>
    <row r="39" spans="1:20" x14ac:dyDescent="0.25">
      <c r="A39" s="6">
        <v>2009</v>
      </c>
      <c r="B39" s="9">
        <f>SUM(desv_abs!B39*100)/Est_Decritiva!$B$6</f>
        <v>11.881921119692052</v>
      </c>
      <c r="C39" s="9">
        <f>SUM(desv_abs!C39*100)/Est_Decritiva!$C$6</f>
        <v>-21.540326770971671</v>
      </c>
      <c r="D39" s="9">
        <f>SUM(desv_abs!D39*100)/Est_Decritiva!$D$6</f>
        <v>-41.773792068742097</v>
      </c>
      <c r="E39" s="9">
        <f>SUM(desv_abs!E39*100)/Est_Decritiva!$E$6</f>
        <v>-55.171959414942663</v>
      </c>
      <c r="F39" s="9">
        <f>SUM(desv_abs!F39*100)/Est_Decritiva!$F$6</f>
        <v>-51.619485423458499</v>
      </c>
      <c r="G39" s="9">
        <f>SUM(desv_abs!G39*100)/Est_Decritiva!$G$6</f>
        <v>-8.7114024495428577</v>
      </c>
      <c r="H39" s="9">
        <f>SUM(desv_abs!H39*100)/Est_Decritiva!$H$6</f>
        <v>111.83061020340116</v>
      </c>
      <c r="I39" s="9">
        <f>SUM(desv_abs!I39*100)/Est_Decritiva!$I$6</f>
        <v>-60.809932196043185</v>
      </c>
      <c r="J39" s="9">
        <f>SUM(desv_abs!J39*100)/Est_Decritiva!$J$6</f>
        <v>155.13463416248777</v>
      </c>
      <c r="K39" s="9">
        <f>SUM(desv_abs!K39*100)/Est_Decritiva!$K$6</f>
        <v>-8.9717773652581734</v>
      </c>
      <c r="L39" s="9">
        <f>SUM(desv_abs!L39*100)/Est_Decritiva!$L$6</f>
        <v>50.610668742142138</v>
      </c>
      <c r="M39" s="9">
        <f>SUM(desv_abs!M39*100)/Est_Decritiva!$M$6</f>
        <v>30.566215420835761</v>
      </c>
      <c r="N39" s="9">
        <f>SUM(desv_abs!N39*100)/Est_Decritiva!$N$6</f>
        <v>-47.620237067986729</v>
      </c>
      <c r="O39" s="9">
        <f>SUM(desv_abs!O39*100)/Est_Decritiva!$O$6</f>
        <v>35.980582870808242</v>
      </c>
      <c r="P39" s="9">
        <f>SUM(desv_abs!P39*100)/Est_Decritiva!$P$6</f>
        <v>45.772820897165161</v>
      </c>
      <c r="Q39" s="9">
        <f>SUM(desv_abs!Q39*100)/Est_Decritiva!$Q$6</f>
        <v>-16.569522962174027</v>
      </c>
      <c r="R39" s="9">
        <f>SUM(desv_abs!R39*100)/Est_Decritiva!$R$6</f>
        <v>22.55965625719324</v>
      </c>
      <c r="S39" s="9">
        <f>SUM(desv_abs!S39*100)/Est_Decritiva!$S$6</f>
        <v>11.298752669011829</v>
      </c>
      <c r="T39" s="9">
        <f>SUM(desv_abs!T39*100)/Est_Decritiva!$T$6</f>
        <v>7.8621881499492501</v>
      </c>
    </row>
    <row r="40" spans="1:20" x14ac:dyDescent="0.25">
      <c r="A40" s="6">
        <v>2010</v>
      </c>
      <c r="B40" s="9">
        <f>SUM(desv_abs!B40*100)/Est_Decritiva!$B$6</f>
        <v>39.599909601702024</v>
      </c>
      <c r="C40" s="9">
        <f>SUM(desv_abs!C40*100)/Est_Decritiva!$C$6</f>
        <v>9.8435425206396712</v>
      </c>
      <c r="D40" s="9">
        <f>SUM(desv_abs!D40*100)/Est_Decritiva!$D$6</f>
        <v>48.818494902308473</v>
      </c>
      <c r="E40" s="9">
        <f>SUM(desv_abs!E40*100)/Est_Decritiva!$E$6</f>
        <v>148.72842271709061</v>
      </c>
      <c r="F40" s="9">
        <f>SUM(desv_abs!F40*100)/Est_Decritiva!$F$6</f>
        <v>-11.76677533597579</v>
      </c>
      <c r="G40" s="9">
        <f>SUM(desv_abs!G40*100)/Est_Decritiva!$G$6</f>
        <v>8.8839054683457057</v>
      </c>
      <c r="H40" s="9">
        <f>SUM(desv_abs!H40*100)/Est_Decritiva!$H$6</f>
        <v>39.966655551850643</v>
      </c>
      <c r="I40" s="9">
        <f>SUM(desv_abs!I40*100)/Est_Decritiva!$I$6</f>
        <v>-75.411003436638879</v>
      </c>
      <c r="J40" s="9">
        <f>SUM(desv_abs!J40*100)/Est_Decritiva!$J$6</f>
        <v>17.326183737980553</v>
      </c>
      <c r="K40" s="9">
        <f>SUM(desv_abs!K40*100)/Est_Decritiva!$K$6</f>
        <v>5.6398074442311819</v>
      </c>
      <c r="L40" s="9">
        <f>SUM(desv_abs!L40*100)/Est_Decritiva!$L$6</f>
        <v>6.373106627551941</v>
      </c>
      <c r="M40" s="9">
        <f>SUM(desv_abs!M40*100)/Est_Decritiva!$M$6</f>
        <v>42.347263095938743</v>
      </c>
      <c r="N40" s="9">
        <f>SUM(desv_abs!N40*100)/Est_Decritiva!$N$6</f>
        <v>59.980017257822809</v>
      </c>
      <c r="O40" s="9">
        <f>SUM(desv_abs!O40*100)/Est_Decritiva!$O$6</f>
        <v>8.3861296021987037</v>
      </c>
      <c r="P40" s="9">
        <f>SUM(desv_abs!P40*100)/Est_Decritiva!$P$6</f>
        <v>-8.4910456444148359</v>
      </c>
      <c r="Q40" s="9">
        <f>SUM(desv_abs!Q40*100)/Est_Decritiva!$Q$6</f>
        <v>27.606238411757275</v>
      </c>
      <c r="R40" s="9">
        <f>SUM(desv_abs!R40*100)/Est_Decritiva!$R$6</f>
        <v>20.888513772730718</v>
      </c>
      <c r="S40" s="9">
        <f>SUM(desv_abs!S40*100)/Est_Decritiva!$S$6</f>
        <v>28.294981489731068</v>
      </c>
      <c r="T40" s="9">
        <f>SUM(desv_abs!T40*100)/Est_Decritiva!$T$6</f>
        <v>24.600359701387585</v>
      </c>
    </row>
    <row r="41" spans="1:20" x14ac:dyDescent="0.25">
      <c r="A41" s="6">
        <v>2011</v>
      </c>
      <c r="B41" s="9">
        <f>SUM(desv_abs!B41*100)/Est_Decritiva!$B$6</f>
        <v>21.280226930899886</v>
      </c>
      <c r="C41" s="9">
        <f>SUM(desv_abs!C41*100)/Est_Decritiva!$C$6</f>
        <v>26.81715836268112</v>
      </c>
      <c r="D41" s="9">
        <f>SUM(desv_abs!D41*100)/Est_Decritiva!$D$6</f>
        <v>211.18082313226725</v>
      </c>
      <c r="E41" s="9">
        <f>SUM(desv_abs!E41*100)/Est_Decritiva!$E$6</f>
        <v>-10.660166029779916</v>
      </c>
      <c r="F41" s="9">
        <f>SUM(desv_abs!F41*100)/Est_Decritiva!$F$6</f>
        <v>-67.577456200014069</v>
      </c>
      <c r="G41" s="9">
        <f>SUM(desv_abs!G41*100)/Est_Decritiva!$G$6</f>
        <v>-5.399344488528536</v>
      </c>
      <c r="H41" s="9">
        <f>SUM(desv_abs!H41*100)/Est_Decritiva!$H$6</f>
        <v>21.000333444481502</v>
      </c>
      <c r="I41" s="9">
        <f>SUM(desv_abs!I41*100)/Est_Decritiva!$I$6</f>
        <v>157.09155082200684</v>
      </c>
      <c r="J41" s="9">
        <f>SUM(desv_abs!J41*100)/Est_Decritiva!$J$6</f>
        <v>-9.4847988348807686</v>
      </c>
      <c r="K41" s="9">
        <f>SUM(desv_abs!K41*100)/Est_Decritiva!$K$6</f>
        <v>39.223798886197002</v>
      </c>
      <c r="L41" s="9">
        <f>SUM(desv_abs!L41*100)/Est_Decritiva!$L$6</f>
        <v>-37.110099982039159</v>
      </c>
      <c r="M41" s="9">
        <f>SUM(desv_abs!M41*100)/Est_Decritiva!$M$6</f>
        <v>-30.669805768098904</v>
      </c>
      <c r="N41" s="9">
        <f>SUM(desv_abs!N41*100)/Est_Decritiva!$N$6</f>
        <v>86.364049230210313</v>
      </c>
      <c r="O41" s="9">
        <f>SUM(desv_abs!O41*100)/Est_Decritiva!$O$6</f>
        <v>63.350168650616581</v>
      </c>
      <c r="P41" s="9">
        <f>SUM(desv_abs!P41*100)/Est_Decritiva!$P$6</f>
        <v>-21.019281869591865</v>
      </c>
      <c r="Q41" s="9">
        <f>SUM(desv_abs!Q41*100)/Est_Decritiva!$Q$6</f>
        <v>28.913213600335123</v>
      </c>
      <c r="R41" s="9">
        <f>SUM(desv_abs!R41*100)/Est_Decritiva!$R$6</f>
        <v>1.3320033760453838</v>
      </c>
      <c r="S41" s="9">
        <f>SUM(desv_abs!S41*100)/Est_Decritiva!$S$6</f>
        <v>51.951258851902516</v>
      </c>
      <c r="T41" s="9">
        <f>SUM(desv_abs!T41*100)/Est_Decritiva!$T$6</f>
        <v>26.64402624413475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63C7-C071-42F6-9D92-26BAA34A6977}">
  <dimension ref="A1:T41"/>
  <sheetViews>
    <sheetView topLeftCell="C1" workbookViewId="0">
      <selection activeCell="U5" sqref="U5"/>
    </sheetView>
  </sheetViews>
  <sheetFormatPr defaultRowHeight="15" x14ac:dyDescent="0.25"/>
  <cols>
    <col min="2" max="2" width="1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0" x14ac:dyDescent="0.25">
      <c r="A2" s="2">
        <v>2548000</v>
      </c>
      <c r="B2" t="s">
        <v>20</v>
      </c>
      <c r="C2" s="3" t="s">
        <v>21</v>
      </c>
      <c r="D2" s="7" t="s">
        <v>22</v>
      </c>
      <c r="E2" s="7" t="s">
        <v>23</v>
      </c>
      <c r="F2" s="8">
        <v>8</v>
      </c>
      <c r="H2" s="4"/>
    </row>
    <row r="3" spans="1:20" x14ac:dyDescent="0.25">
      <c r="A3" s="2"/>
      <c r="C3" s="3"/>
      <c r="D3" s="3"/>
      <c r="E3" s="3"/>
      <c r="F3" s="3"/>
      <c r="G3" s="4"/>
      <c r="H3" s="4"/>
      <c r="I3" s="3"/>
      <c r="J3" s="3"/>
      <c r="K3" s="4"/>
    </row>
    <row r="4" spans="1:20" x14ac:dyDescent="0.25">
      <c r="A4" s="5" t="s">
        <v>6</v>
      </c>
    </row>
    <row r="5" spans="1:20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t="s">
        <v>30</v>
      </c>
      <c r="O5" t="s">
        <v>31</v>
      </c>
      <c r="P5" t="s">
        <v>33</v>
      </c>
      <c r="Q5" t="s">
        <v>35</v>
      </c>
      <c r="R5" t="s">
        <v>38</v>
      </c>
      <c r="S5" t="s">
        <v>39</v>
      </c>
      <c r="T5" t="s">
        <v>40</v>
      </c>
    </row>
    <row r="6" spans="1:20" x14ac:dyDescent="0.25">
      <c r="A6" s="6">
        <v>1976</v>
      </c>
      <c r="B6" s="9">
        <f>SUM(Dados!B6-Est_Decritiva!$B$6)</f>
        <v>123.75277777777785</v>
      </c>
      <c r="C6" s="9">
        <f>SUM(Dados!C6-Est_Decritiva!$C$6)</f>
        <v>-9.0833333333333712</v>
      </c>
      <c r="D6" s="9">
        <f>SUM(Dados!D6-Est_Decritiva!$D$6)</f>
        <v>-36.191666666666634</v>
      </c>
      <c r="E6" s="9">
        <f>SUM(Dados!E6-Est_Decritiva!$E$6)</f>
        <v>-59.283333333333289</v>
      </c>
      <c r="F6" s="9">
        <f>SUM(Dados!F6-Est_Decritiva!$F$6)</f>
        <v>106.76388888888889</v>
      </c>
      <c r="G6" s="9">
        <f>SUM(Dados!G6-Est_Decritiva!$G$6)</f>
        <v>-4.0166666666666657</v>
      </c>
      <c r="H6" s="9">
        <f>SUM(Dados!H6-Est_Decritiva!$H$6)</f>
        <v>-13.158333333333317</v>
      </c>
      <c r="I6" s="9">
        <f>SUM(Dados!I6-Est_Decritiva!$H$6)</f>
        <v>-3.7583333333333115</v>
      </c>
      <c r="J6" s="9">
        <f>SUM(Dados!J6-Est_Decritiva!$I$6)</f>
        <v>33.880555555555532</v>
      </c>
      <c r="K6" s="9">
        <f>SUM(Dados!K6-Est_Decritiva!$J$6)</f>
        <v>-55.441666666666691</v>
      </c>
      <c r="L6" s="9">
        <f>SUM(Dados!L6-Est_Decritiva!$K$6)</f>
        <v>-58.172222222222217</v>
      </c>
      <c r="M6" s="9">
        <f>SUM(Dados!M6-Est_Decritiva!$M$6)</f>
        <v>-90.372222222222291</v>
      </c>
      <c r="N6" s="9">
        <f>SUM(Sazonal!B5-Est_Decritiva!$N$6)</f>
        <v>11.288888888888948</v>
      </c>
      <c r="O6" s="9">
        <f>SUM(Sazonal!C5-Est_Decritiva!$O$6)</f>
        <v>14.305555555555486</v>
      </c>
      <c r="P6" s="9">
        <f>SUM(Sazonal!D5-Est_Decritiva!$P$6)</f>
        <v>-175.60277777777765</v>
      </c>
      <c r="Q6" s="9">
        <f>SUM(Sazonal!E5-Est_Decritiva!$Q$6)</f>
        <v>-879.89428571428573</v>
      </c>
      <c r="R6" s="9">
        <f>SUM(Sazonal!F5-Est_Decritiva!$R$6)</f>
        <v>17.544444444444252</v>
      </c>
      <c r="S6" s="9">
        <f>SUM(Sazonal!G5-Est_Decritiva!$S$6)</f>
        <v>-1487.9771428571426</v>
      </c>
      <c r="T6" s="9">
        <f>SUM(Sazonal!H5-Est_Decritiva!$T$6)</f>
        <v>-125.71111111111122</v>
      </c>
    </row>
    <row r="7" spans="1:20" x14ac:dyDescent="0.25">
      <c r="A7" s="6">
        <v>1977</v>
      </c>
      <c r="B7" s="9">
        <f>SUM(Dados!B7-Est_Decritiva!$B$6)</f>
        <v>57.352777777777874</v>
      </c>
      <c r="C7" s="9">
        <f>SUM(Dados!C7-Est_Decritiva!$C$6)</f>
        <v>69.316666666666606</v>
      </c>
      <c r="D7" s="9">
        <f>SUM(Dados!D7-Est_Decritiva!$D$6)</f>
        <v>-45.291666666666629</v>
      </c>
      <c r="E7" s="9">
        <f>SUM(Dados!E7-Est_Decritiva!$E$6)</f>
        <v>13.516666666666708</v>
      </c>
      <c r="F7" s="9">
        <f>SUM(Dados!F7-Est_Decritiva!$F$6)</f>
        <v>-73.636111111111106</v>
      </c>
      <c r="G7" s="9">
        <f>SUM(Dados!G7-Est_Decritiva!$G$6)</f>
        <v>-32.816666666666663</v>
      </c>
      <c r="H7" s="9">
        <f>SUM(Dados!H7-Est_Decritiva!$H$6)</f>
        <v>-81.158333333333317</v>
      </c>
      <c r="I7" s="9">
        <f>SUM(Dados!I7-Est_Decritiva!$H$6)</f>
        <v>-46.158333333333317</v>
      </c>
      <c r="J7" s="9">
        <f>SUM(Dados!J7-Est_Decritiva!$I$6)</f>
        <v>21.48055555555554</v>
      </c>
      <c r="K7" s="9">
        <f>SUM(Dados!K7-Est_Decritiva!$J$6)</f>
        <v>75.358333333333292</v>
      </c>
      <c r="L7" s="9">
        <f>SUM(Dados!L7-Est_Decritiva!$K$6)</f>
        <v>-35.172222222222217</v>
      </c>
      <c r="M7" s="9">
        <f>SUM(Dados!M7-Est_Decritiva!$M$6)</f>
        <v>-50.772222222222297</v>
      </c>
      <c r="N7" s="9">
        <f>SUM(Sazonal!B6-Est_Decritiva!$N$6)</f>
        <v>-105.41111111111098</v>
      </c>
      <c r="O7" s="9">
        <f>SUM(Sazonal!C6-Est_Decritiva!$O$6)</f>
        <v>-124.8944444444445</v>
      </c>
      <c r="P7" s="9">
        <f>SUM(Sazonal!D6-Est_Decritiva!$P$6)</f>
        <v>-34.202777777777669</v>
      </c>
      <c r="Q7" s="9">
        <f>SUM(Sazonal!E6-Est_Decritiva!$Q$6)</f>
        <v>37.505714285714248</v>
      </c>
      <c r="R7" s="9">
        <f>SUM(Sazonal!F6-Est_Decritiva!$R$6)</f>
        <v>-241.65555555555574</v>
      </c>
      <c r="S7" s="9">
        <f>SUM(Sazonal!G6-Est_Decritiva!$S$6)</f>
        <v>-140.6771428571426</v>
      </c>
      <c r="T7" s="9">
        <f>SUM(Sazonal!H6-Est_Decritiva!$T$6)</f>
        <v>-188.61111111111109</v>
      </c>
    </row>
    <row r="8" spans="1:20" x14ac:dyDescent="0.25">
      <c r="A8" s="6">
        <v>1978</v>
      </c>
      <c r="B8" s="9">
        <f>SUM(Dados!B8-Est_Decritiva!$B$6)</f>
        <v>-215.44722222222214</v>
      </c>
      <c r="C8" s="9">
        <f>SUM(Dados!C8-Est_Decritiva!$C$6)</f>
        <v>-155.28333333333339</v>
      </c>
      <c r="D8" s="9">
        <f>SUM(Dados!D8-Est_Decritiva!$D$6)</f>
        <v>-107.19166666666663</v>
      </c>
      <c r="E8" s="9">
        <f>SUM(Dados!E8-Est_Decritiva!$E$6)</f>
        <v>-97.683333333333294</v>
      </c>
      <c r="F8" s="9">
        <f>SUM(Dados!F8-Est_Decritiva!$F$6)</f>
        <v>-85.636111111111106</v>
      </c>
      <c r="G8" s="9">
        <f>SUM(Dados!G8-Est_Decritiva!$G$6)</f>
        <v>-46.416666666666657</v>
      </c>
      <c r="H8" s="9">
        <f>SUM(Dados!H8-Est_Decritiva!$H$6)</f>
        <v>-75.258333333333312</v>
      </c>
      <c r="I8" s="9">
        <f>SUM(Dados!I8-Est_Decritiva!$H$6)</f>
        <v>16.041666666666686</v>
      </c>
      <c r="J8" s="9">
        <f>SUM(Dados!J8-Est_Decritiva!$I$6)</f>
        <v>24.280555555555537</v>
      </c>
      <c r="K8" s="9">
        <f>SUM(Dados!K8-Est_Decritiva!$J$6)</f>
        <v>-71.441666666666691</v>
      </c>
      <c r="L8" s="9">
        <f>SUM(Dados!L8-Est_Decritiva!$K$6)</f>
        <v>85.727777777777789</v>
      </c>
      <c r="M8" s="9">
        <f>SUM(Dados!M8-Est_Decritiva!$M$6)</f>
        <v>-71.972222222222285</v>
      </c>
      <c r="N8" s="9">
        <f>SUM(Sazonal!B7-Est_Decritiva!$N$6)</f>
        <v>-290.51111111111101</v>
      </c>
      <c r="O8" s="9">
        <f>SUM(Sazonal!C7-Est_Decritiva!$O$6)</f>
        <v>-70.394444444444474</v>
      </c>
      <c r="P8" s="9">
        <f>SUM(Sazonal!D7-Est_Decritiva!$P$6)</f>
        <v>-57.302777777777578</v>
      </c>
      <c r="Q8" s="9">
        <f>SUM(Sazonal!E7-Est_Decritiva!$Q$6)</f>
        <v>-420.29428571428571</v>
      </c>
      <c r="R8" s="9">
        <f>SUM(Sazonal!F7-Est_Decritiva!$R$6)</f>
        <v>-307.55555555555577</v>
      </c>
      <c r="S8" s="9">
        <f>SUM(Sazonal!G7-Est_Decritiva!$S$6)</f>
        <v>-506.57714285714269</v>
      </c>
      <c r="T8" s="9">
        <f>SUM(Sazonal!H7-Est_Decritiva!$T$6)</f>
        <v>-860.91111111111127</v>
      </c>
    </row>
    <row r="9" spans="1:20" x14ac:dyDescent="0.25">
      <c r="A9" s="6">
        <v>1979</v>
      </c>
      <c r="B9" s="9">
        <f>SUM(Dados!B9-Est_Decritiva!$B$6)</f>
        <v>-123.24722222222215</v>
      </c>
      <c r="C9" s="9">
        <f>SUM(Dados!C9-Est_Decritiva!$C$6)</f>
        <v>10.716666666666583</v>
      </c>
      <c r="D9" s="9">
        <f>SUM(Dados!D9-Est_Decritiva!$D$6)</f>
        <v>-87.191666666666634</v>
      </c>
      <c r="E9" s="9">
        <f>SUM(Dados!E9-Est_Decritiva!$E$6)</f>
        <v>-29.283333333333289</v>
      </c>
      <c r="F9" s="9">
        <f>SUM(Dados!F9-Est_Decritiva!$F$6)</f>
        <v>78.563888888888897</v>
      </c>
      <c r="G9" s="9">
        <f>SUM(Dados!G9-Est_Decritiva!$G$6)</f>
        <v>-59.416666666666657</v>
      </c>
      <c r="H9" s="9">
        <f>SUM(Dados!H9-Est_Decritiva!$H$6)</f>
        <v>-79.758333333333312</v>
      </c>
      <c r="I9" s="9">
        <f>SUM(Dados!I9-Est_Decritiva!$H$6)</f>
        <v>-66.758333333333312</v>
      </c>
      <c r="J9" s="9">
        <f>SUM(Dados!J9-Est_Decritiva!$I$6)</f>
        <v>98.480555555555526</v>
      </c>
      <c r="K9" s="9">
        <f>SUM(Dados!K9-Est_Decritiva!$J$6)</f>
        <v>91.958333333333314</v>
      </c>
      <c r="L9" s="9">
        <f>SUM(Dados!L9-Est_Decritiva!$K$6)</f>
        <v>-33.372222222222234</v>
      </c>
      <c r="M9" s="9">
        <f>SUM(Dados!M9-Est_Decritiva!$M$6)</f>
        <v>-65.172222222222274</v>
      </c>
      <c r="N9" s="9">
        <f>SUM(Sazonal!B8-Est_Decritiva!$N$6)</f>
        <v>-37.91111111111104</v>
      </c>
      <c r="O9" s="9">
        <f>SUM(Sazonal!C8-Est_Decritiva!$O$6)</f>
        <v>-170.69444444444446</v>
      </c>
      <c r="P9" s="9">
        <f>SUM(Sazonal!D8-Est_Decritiva!$P$6)</f>
        <v>61.197222222222422</v>
      </c>
      <c r="Q9" s="9">
        <f>SUM(Sazonal!E8-Est_Decritiva!$Q$6)</f>
        <v>-183.29428571428582</v>
      </c>
      <c r="R9" s="9">
        <f>SUM(Sazonal!F8-Est_Decritiva!$R$6)</f>
        <v>-101.05555555555577</v>
      </c>
      <c r="S9" s="9">
        <f>SUM(Sazonal!G8-Est_Decritiva!$S$6)</f>
        <v>-275.47714285714233</v>
      </c>
      <c r="T9" s="9">
        <f>SUM(Sazonal!H8-Est_Decritiva!$T$6)</f>
        <v>-325.11111111111109</v>
      </c>
    </row>
    <row r="10" spans="1:20" x14ac:dyDescent="0.25">
      <c r="A10" s="6">
        <v>1980</v>
      </c>
      <c r="B10" s="9">
        <f>SUM(Dados!B10-Est_Decritiva!$B$6)</f>
        <v>14.152777777777885</v>
      </c>
      <c r="C10" s="9">
        <f>SUM(Dados!C10-Est_Decritiva!$C$6)</f>
        <v>10.516666666666595</v>
      </c>
      <c r="D10" s="9">
        <f>SUM(Dados!D10-Est_Decritiva!$D$6)</f>
        <v>-103.19166666666663</v>
      </c>
      <c r="E10" s="9">
        <f>SUM(Dados!E10-Est_Decritiva!$E$6)</f>
        <v>-40.883333333333297</v>
      </c>
      <c r="F10" s="9">
        <f>SUM(Dados!F10-Est_Decritiva!$F$6)</f>
        <v>-86.036111111111097</v>
      </c>
      <c r="G10" s="9">
        <f>SUM(Dados!G10-Est_Decritiva!$G$6)</f>
        <v>-22.816666666666663</v>
      </c>
      <c r="H10" s="9">
        <f>SUM(Dados!H10-Est_Decritiva!$H$6)</f>
        <v>134.44166666666666</v>
      </c>
      <c r="I10" s="9">
        <f>SUM(Dados!I10-Est_Decritiva!$H$6)</f>
        <v>43.041666666666686</v>
      </c>
      <c r="J10" s="9">
        <f>SUM(Dados!J10-Est_Decritiva!$I$6)</f>
        <v>97.680555555555543</v>
      </c>
      <c r="K10" s="9">
        <f>SUM(Dados!K10-Est_Decritiva!$J$6)</f>
        <v>75.958333333333314</v>
      </c>
      <c r="L10" s="9">
        <f>SUM(Dados!L10-Est_Decritiva!$K$6)</f>
        <v>-137.37222222222221</v>
      </c>
      <c r="M10" s="9">
        <f>SUM(Dados!M10-Est_Decritiva!$M$6)</f>
        <v>295.42777777777769</v>
      </c>
      <c r="N10" s="9">
        <f>SUM(Sazonal!B9-Est_Decritiva!$N$6)</f>
        <v>-230.11111111111103</v>
      </c>
      <c r="O10" s="9">
        <f>SUM(Sazonal!C9-Est_Decritiva!$O$6)</f>
        <v>189.90555555555551</v>
      </c>
      <c r="P10" s="9">
        <f>SUM(Sazonal!D9-Est_Decritiva!$P$6)</f>
        <v>-59.60277777777759</v>
      </c>
      <c r="Q10" s="9">
        <f>SUM(Sazonal!E9-Est_Decritiva!$Q$6)</f>
        <v>-39.294285714285593</v>
      </c>
      <c r="R10" s="9">
        <f>SUM(Sazonal!F9-Est_Decritiva!$R$6)</f>
        <v>82.544444444444252</v>
      </c>
      <c r="S10" s="9">
        <f>SUM(Sazonal!G9-Est_Decritiva!$S$6)</f>
        <v>-103.1771428571426</v>
      </c>
      <c r="T10" s="9">
        <f>SUM(Sazonal!H9-Est_Decritiva!$T$6)</f>
        <v>220.28888888888878</v>
      </c>
    </row>
    <row r="11" spans="1:20" x14ac:dyDescent="0.25">
      <c r="A11" s="6">
        <v>1981</v>
      </c>
      <c r="B11" s="9">
        <f>SUM(Dados!B11-Est_Decritiva!$B$6)</f>
        <v>162.75277777777791</v>
      </c>
      <c r="C11" s="9">
        <f>SUM(Dados!C11-Est_Decritiva!$C$6)</f>
        <v>-28.483333333333405</v>
      </c>
      <c r="D11" s="9">
        <f>SUM(Dados!D11-Est_Decritiva!$D$6)</f>
        <v>5.7083333333333712</v>
      </c>
      <c r="E11" s="9">
        <f>SUM(Dados!E11-Est_Decritiva!$E$6)</f>
        <v>-15.883333333333297</v>
      </c>
      <c r="F11" s="9">
        <f>SUM(Dados!F11-Est_Decritiva!$F$6)</f>
        <v>-34.2361111111111</v>
      </c>
      <c r="G11" s="9">
        <f>SUM(Dados!G11-Est_Decritiva!$G$6)</f>
        <v>-73.816666666666663</v>
      </c>
      <c r="H11" s="9">
        <f>SUM(Dados!H11-Est_Decritiva!$H$6)</f>
        <v>-10.35833333333332</v>
      </c>
      <c r="I11" s="9">
        <f>SUM(Dados!I11-Est_Decritiva!$H$6)</f>
        <v>-48.958333333333314</v>
      </c>
      <c r="J11" s="9">
        <f>SUM(Dados!J11-Est_Decritiva!$I$6)</f>
        <v>-12.919444444444466</v>
      </c>
      <c r="K11" s="9">
        <f>SUM(Dados!K11-Est_Decritiva!$J$6)</f>
        <v>81.958333333333314</v>
      </c>
      <c r="L11" s="9">
        <f>SUM(Dados!L11-Est_Decritiva!$K$6)</f>
        <v>-19.172222222222217</v>
      </c>
      <c r="M11" s="9">
        <f>SUM(Dados!M11-Est_Decritiva!$M$6)</f>
        <v>17.827777777777726</v>
      </c>
      <c r="N11" s="9">
        <f>SUM(Sazonal!B10-Est_Decritiva!$N$6)</f>
        <v>-44.41111111111104</v>
      </c>
      <c r="O11" s="9">
        <f>SUM(Sazonal!C10-Est_Decritiva!$O$6)</f>
        <v>-97.894444444444474</v>
      </c>
      <c r="P11" s="9">
        <f>SUM(Sazonal!D10-Est_Decritiva!$P$6)</f>
        <v>-46.002777777777624</v>
      </c>
      <c r="Q11" s="9">
        <f>SUM(Sazonal!E10-Est_Decritiva!$Q$6)</f>
        <v>430.90571428571423</v>
      </c>
      <c r="R11" s="9">
        <f>SUM(Sazonal!F10-Est_Decritiva!$R$6)</f>
        <v>-239.05555555555571</v>
      </c>
      <c r="S11" s="9">
        <f>SUM(Sazonal!G10-Est_Decritiva!$S$6)</f>
        <v>355.92285714285731</v>
      </c>
      <c r="T11" s="9">
        <f>SUM(Sazonal!H10-Est_Decritiva!$T$6)</f>
        <v>-36.211111111111222</v>
      </c>
    </row>
    <row r="12" spans="1:20" x14ac:dyDescent="0.25">
      <c r="A12" s="6">
        <v>1982</v>
      </c>
      <c r="B12" s="9">
        <f>SUM(Dados!B12-Est_Decritiva!$B$6)</f>
        <v>-253.44722222222214</v>
      </c>
      <c r="C12" s="9">
        <f>SUM(Dados!C12-Est_Decritiva!$C$6)</f>
        <v>9.1166666666666174</v>
      </c>
      <c r="D12" s="9">
        <f>SUM(Dados!D12-Est_Decritiva!$D$6)</f>
        <v>-2.1916666666666345</v>
      </c>
      <c r="E12" s="9">
        <f>SUM(Dados!E12-Est_Decritiva!$E$6)</f>
        <v>41.916666666666714</v>
      </c>
      <c r="F12" s="9">
        <f>SUM(Dados!F12-Est_Decritiva!$F$6)</f>
        <v>24.763888888888886</v>
      </c>
      <c r="G12" s="9">
        <f>SUM(Dados!G12-Est_Decritiva!$G$6)</f>
        <v>143.18333333333334</v>
      </c>
      <c r="H12" s="9">
        <f>SUM(Dados!H12-Est_Decritiva!$H$6)</f>
        <v>-36.758333333333312</v>
      </c>
      <c r="I12" s="9">
        <f>SUM(Dados!I12-Est_Decritiva!$H$6)</f>
        <v>-37.958333333333314</v>
      </c>
      <c r="J12" s="9">
        <f>SUM(Dados!J12-Est_Decritiva!$I$6)</f>
        <v>-55.319444444444464</v>
      </c>
      <c r="K12" s="9">
        <f>SUM(Dados!K12-Est_Decritiva!$J$6)</f>
        <v>73.358333333333292</v>
      </c>
      <c r="L12" s="9">
        <f>SUM(Dados!L12-Est_Decritiva!$K$6)</f>
        <v>77.827777777777783</v>
      </c>
      <c r="M12" s="9">
        <f>SUM(Dados!M12-Est_Decritiva!$M$6)</f>
        <v>-9.9722222222222854</v>
      </c>
      <c r="N12" s="9">
        <f>SUM(Sazonal!B11-Est_Decritiva!$N$6)</f>
        <v>64.488888888888937</v>
      </c>
      <c r="O12" s="9">
        <f>SUM(Sazonal!C11-Est_Decritiva!$O$6)</f>
        <v>103.70555555555552</v>
      </c>
      <c r="P12" s="9">
        <f>SUM(Sazonal!D11-Est_Decritiva!$P$6)</f>
        <v>-2.777777777623669E-3</v>
      </c>
      <c r="Q12" s="9">
        <f>SUM(Sazonal!E11-Est_Decritiva!$Q$6)</f>
        <v>-225.29428571428571</v>
      </c>
      <c r="R12" s="9">
        <f>SUM(Sazonal!F11-Est_Decritiva!$R$6)</f>
        <v>36.944444444444343</v>
      </c>
      <c r="S12" s="9">
        <f>SUM(Sazonal!G11-Est_Decritiva!$S$6)</f>
        <v>-183.97714285714255</v>
      </c>
      <c r="T12" s="9">
        <f>SUM(Sazonal!H11-Est_Decritiva!$T$6)</f>
        <v>-86.111111111110858</v>
      </c>
    </row>
    <row r="13" spans="1:20" x14ac:dyDescent="0.25">
      <c r="A13" s="6">
        <v>1983</v>
      </c>
      <c r="B13" s="9">
        <f>SUM(Dados!B13-Est_Decritiva!$B$6)</f>
        <v>-36.447222222222138</v>
      </c>
      <c r="C13" s="9">
        <f>SUM(Dados!C13-Est_Decritiva!$C$6)</f>
        <v>93.916666666666629</v>
      </c>
      <c r="D13" s="9">
        <f>SUM(Dados!D13-Est_Decritiva!$D$6)</f>
        <v>-47.791666666666629</v>
      </c>
      <c r="E13" s="9">
        <f>SUM(Dados!E13-Est_Decritiva!$E$6)</f>
        <v>106.91666666666671</v>
      </c>
      <c r="F13" s="9">
        <f>SUM(Dados!F13-Est_Decritiva!$F$6)</f>
        <v>237.16388888888892</v>
      </c>
      <c r="G13" s="9">
        <f>SUM(Dados!G13-Est_Decritiva!$G$6)</f>
        <v>145.58333333333331</v>
      </c>
      <c r="H13" s="9">
        <f>SUM(Dados!H13-Est_Decritiva!$H$6)</f>
        <v>155.04166666666669</v>
      </c>
      <c r="I13" s="9">
        <f>SUM(Dados!I13-Est_Decritiva!$H$6)</f>
        <v>-93.35833333333332</v>
      </c>
      <c r="J13" s="9">
        <f>SUM(Dados!J13-Est_Decritiva!$I$6)</f>
        <v>122.88055555555553</v>
      </c>
      <c r="K13" s="9">
        <f>SUM(Dados!K13-Est_Decritiva!$J$6)</f>
        <v>-14.441666666666691</v>
      </c>
      <c r="L13" s="9">
        <f>SUM(Dados!L13-Est_Decritiva!$K$6)</f>
        <v>-51.972222222222229</v>
      </c>
      <c r="M13" s="9">
        <f>SUM(Dados!M13-Est_Decritiva!$M$6)</f>
        <v>-66.972222222222285</v>
      </c>
      <c r="N13" s="9">
        <f>SUM(Sazonal!B12-Est_Decritiva!$N$6)</f>
        <v>296.28888888888901</v>
      </c>
      <c r="O13" s="9">
        <f>SUM(Sazonal!C12-Est_Decritiva!$O$6)</f>
        <v>242.50555555555559</v>
      </c>
      <c r="P13" s="9">
        <f>SUM(Sazonal!D12-Est_Decritiva!$P$6)</f>
        <v>-39.402777777777601</v>
      </c>
      <c r="Q13" s="9">
        <f>SUM(Sazonal!E12-Est_Decritiva!$Q$6)</f>
        <v>48.705714285714294</v>
      </c>
      <c r="R13" s="9">
        <f>SUM(Sazonal!F12-Est_Decritiva!$R$6)</f>
        <v>631.34444444444409</v>
      </c>
      <c r="S13" s="9">
        <f>SUM(Sazonal!G12-Est_Decritiva!$S$6)</f>
        <v>132.82285714285717</v>
      </c>
      <c r="T13" s="9">
        <f>SUM(Sazonal!H12-Est_Decritiva!$T$6)</f>
        <v>489.88888888888914</v>
      </c>
    </row>
    <row r="14" spans="1:20" x14ac:dyDescent="0.25">
      <c r="A14" s="6">
        <v>1984</v>
      </c>
      <c r="B14" s="9">
        <f>SUM(Dados!B14-Est_Decritiva!$B$6)</f>
        <v>-134.24722222222215</v>
      </c>
      <c r="C14" s="9">
        <f>SUM(Dados!C14-Est_Decritiva!$C$6)</f>
        <v>-120.28333333333339</v>
      </c>
      <c r="D14" s="9">
        <f>SUM(Dados!D14-Est_Decritiva!$D$6)</f>
        <v>35.2083333333334</v>
      </c>
      <c r="E14" s="9">
        <f>SUM(Dados!E14-Est_Decritiva!$E$6)</f>
        <v>10.516666666666708</v>
      </c>
      <c r="F14" s="9">
        <f>SUM(Dados!F14-Est_Decritiva!$F$6)</f>
        <v>-38.2361111111111</v>
      </c>
      <c r="G14" s="9">
        <f>SUM(Dados!G14-Est_Decritiva!$G$6)</f>
        <v>53.183333333333351</v>
      </c>
      <c r="H14" s="9">
        <f>SUM(Dados!H14-Est_Decritiva!$H$6)</f>
        <v>-62.958333333333314</v>
      </c>
      <c r="I14" s="9">
        <f>SUM(Dados!I14-Est_Decritiva!$H$6)</f>
        <v>108.8416666666667</v>
      </c>
      <c r="J14" s="9">
        <f>SUM(Dados!J14-Est_Decritiva!$I$6)</f>
        <v>3.6805555555555429</v>
      </c>
      <c r="K14" s="9">
        <f>SUM(Dados!K14-Est_Decritiva!$J$6)</f>
        <v>-104.44166666666669</v>
      </c>
      <c r="L14" s="9">
        <f>SUM(Dados!L14-Est_Decritiva!$K$6)</f>
        <v>157.42777777777778</v>
      </c>
      <c r="M14" s="9">
        <f>SUM(Dados!M14-Est_Decritiva!$M$6)</f>
        <v>-23.57222222222228</v>
      </c>
      <c r="N14" s="9">
        <f>SUM(Sazonal!B13-Est_Decritiva!$N$6)</f>
        <v>7.4888888888889937</v>
      </c>
      <c r="O14" s="9">
        <f>SUM(Sazonal!C13-Est_Decritiva!$O$6)</f>
        <v>134.30555555555554</v>
      </c>
      <c r="P14" s="9">
        <f>SUM(Sazonal!D13-Est_Decritiva!$P$6)</f>
        <v>-39.202777777777612</v>
      </c>
      <c r="Q14" s="9">
        <f>SUM(Sazonal!E13-Est_Decritiva!$Q$6)</f>
        <v>-320.29428571428571</v>
      </c>
      <c r="R14" s="9">
        <f>SUM(Sazonal!F13-Est_Decritiva!$R$6)</f>
        <v>32.144444444444161</v>
      </c>
      <c r="S14" s="9">
        <f>SUM(Sazonal!G13-Est_Decritiva!$S$6)</f>
        <v>-370.77714285714251</v>
      </c>
      <c r="T14" s="9">
        <f>SUM(Sazonal!H13-Est_Decritiva!$T$6)</f>
        <v>-175.51111111111095</v>
      </c>
    </row>
    <row r="15" spans="1:20" x14ac:dyDescent="0.25">
      <c r="A15" s="6">
        <v>1985</v>
      </c>
      <c r="B15" s="9">
        <f>SUM(Dados!B15-Est_Decritiva!$B$6)</f>
        <v>-185.64722222222213</v>
      </c>
      <c r="C15" s="9">
        <f>SUM(Dados!C15-Est_Decritiva!$C$6)</f>
        <v>15.116666666666617</v>
      </c>
      <c r="D15" s="9">
        <f>SUM(Dados!D15-Est_Decritiva!$D$6)</f>
        <v>111.80833333333337</v>
      </c>
      <c r="E15" s="9">
        <f>SUM(Dados!E15-Est_Decritiva!$E$6)</f>
        <v>32.31666666666672</v>
      </c>
      <c r="F15" s="9">
        <f>SUM(Dados!F15-Est_Decritiva!$F$6)</f>
        <v>-53.2361111111111</v>
      </c>
      <c r="G15" s="9">
        <f>SUM(Dados!G15-Est_Decritiva!$G$6)</f>
        <v>-45.016666666666659</v>
      </c>
      <c r="H15" s="9">
        <f>SUM(Dados!H15-Est_Decritiva!$H$6)</f>
        <v>-109.15833333333332</v>
      </c>
      <c r="I15" s="9">
        <f>SUM(Dados!I15-Est_Decritiva!$H$6)</f>
        <v>-121.55833333333331</v>
      </c>
      <c r="J15" s="9">
        <f>SUM(Dados!J15-Est_Decritiva!$I$6)</f>
        <v>99.080555555555549</v>
      </c>
      <c r="K15" s="9">
        <f>SUM(Dados!K15-Est_Decritiva!$J$6)</f>
        <v>-47.241666666666703</v>
      </c>
      <c r="L15" s="9">
        <f>SUM(Dados!L15-Est_Decritiva!$K$6)</f>
        <v>-32.372222222222234</v>
      </c>
      <c r="M15" s="9">
        <f>SUM(Dados!M15-Est_Decritiva!$M$6)</f>
        <v>-175.37222222222229</v>
      </c>
      <c r="N15" s="9">
        <f>SUM(Sazonal!B14-Est_Decritiva!$N$6)</f>
        <v>90.888888888889028</v>
      </c>
      <c r="O15" s="9">
        <f>SUM(Sazonal!C14-Est_Decritiva!$O$6)</f>
        <v>-240.49444444444447</v>
      </c>
      <c r="P15" s="9">
        <f>SUM(Sazonal!D14-Est_Decritiva!$P$6)</f>
        <v>-76.402777777777658</v>
      </c>
      <c r="Q15" s="9">
        <f>SUM(Sazonal!E14-Est_Decritiva!$Q$6)</f>
        <v>-192.89428571428573</v>
      </c>
      <c r="R15" s="9">
        <f>SUM(Sazonal!F14-Est_Decritiva!$R$6)</f>
        <v>-240.45555555555575</v>
      </c>
      <c r="S15" s="9">
        <f>SUM(Sazonal!G14-Est_Decritiva!$S$6)</f>
        <v>-47.377142857142644</v>
      </c>
      <c r="T15" s="9">
        <f>SUM(Sazonal!H14-Est_Decritiva!$T$6)</f>
        <v>-571.9111111111115</v>
      </c>
    </row>
    <row r="16" spans="1:20" x14ac:dyDescent="0.25">
      <c r="A16" s="6">
        <v>1986</v>
      </c>
      <c r="B16" s="9">
        <f>SUM(Dados!B16-Est_Decritiva!$B$6)</f>
        <v>6.9527777777778397</v>
      </c>
      <c r="C16" s="9">
        <f>SUM(Dados!C16-Est_Decritiva!$C$6)</f>
        <v>73.716666666666583</v>
      </c>
      <c r="D16" s="9">
        <f>SUM(Dados!D16-Est_Decritiva!$D$6)</f>
        <v>-35.591666666666612</v>
      </c>
      <c r="E16" s="9">
        <f>SUM(Dados!E16-Est_Decritiva!$E$6)</f>
        <v>-20.283333333333289</v>
      </c>
      <c r="F16" s="9">
        <f>SUM(Dados!F16-Est_Decritiva!$F$6)</f>
        <v>-75.036111111111097</v>
      </c>
      <c r="G16" s="9">
        <f>SUM(Dados!G16-Est_Decritiva!$G$6)</f>
        <v>-89.61666666666666</v>
      </c>
      <c r="H16" s="9">
        <f>SUM(Dados!H16-Est_Decritiva!$H$6)</f>
        <v>-61.158333333333317</v>
      </c>
      <c r="I16" s="9">
        <f>SUM(Dados!I16-Est_Decritiva!$H$6)</f>
        <v>-41.758333333333312</v>
      </c>
      <c r="J16" s="9">
        <f>SUM(Dados!J16-Est_Decritiva!$I$6)</f>
        <v>38.680555555555543</v>
      </c>
      <c r="K16" s="9">
        <f>SUM(Dados!K16-Est_Decritiva!$J$6)</f>
        <v>-19.041666666666686</v>
      </c>
      <c r="L16" s="9">
        <f>SUM(Dados!L16-Est_Decritiva!$K$6)</f>
        <v>5.6277777777777658</v>
      </c>
      <c r="M16" s="9">
        <f>SUM(Dados!M16-Est_Decritiva!$M$6)</f>
        <v>78.427777777777692</v>
      </c>
      <c r="N16" s="9">
        <f>SUM(Sazonal!B15-Est_Decritiva!$N$6)</f>
        <v>-130.91111111111104</v>
      </c>
      <c r="O16" s="9">
        <f>SUM(Sazonal!C15-Est_Decritiva!$O$6)</f>
        <v>-157.29444444444448</v>
      </c>
      <c r="P16" s="9">
        <f>SUM(Sazonal!D15-Est_Decritiva!$P$6)</f>
        <v>-70.60277777777759</v>
      </c>
      <c r="Q16" s="9">
        <f>SUM(Sazonal!E15-Est_Decritiva!$Q$6)</f>
        <v>-93.494285714285752</v>
      </c>
      <c r="R16" s="9">
        <f>SUM(Sazonal!F15-Est_Decritiva!$R$6)</f>
        <v>-292.05555555555577</v>
      </c>
      <c r="S16" s="9">
        <f>SUM(Sazonal!G15-Est_Decritiva!$S$6)</f>
        <v>-227.97714285714278</v>
      </c>
      <c r="T16" s="9">
        <f>SUM(Sazonal!H15-Est_Decritiva!$T$6)</f>
        <v>-199.71111111111122</v>
      </c>
    </row>
    <row r="17" spans="1:20" x14ac:dyDescent="0.25">
      <c r="A17" s="6">
        <v>1987</v>
      </c>
      <c r="B17" s="9">
        <f>SUM(Dados!B17-Est_Decritiva!$B$6)</f>
        <v>-38.247222222222149</v>
      </c>
      <c r="C17" s="9">
        <f>SUM(Dados!C17-Est_Decritiva!$C$6)</f>
        <v>-44.683333333333394</v>
      </c>
      <c r="D17" s="9">
        <f>SUM(Dados!D17-Est_Decritiva!$D$6)</f>
        <v>-60.391666666666623</v>
      </c>
      <c r="E17" s="9">
        <f>SUM(Dados!E17-Est_Decritiva!$E$6)</f>
        <v>76.516666666666708</v>
      </c>
      <c r="F17" s="9">
        <f>SUM(Dados!F17-Est_Decritiva!$F$6)</f>
        <v>139.76388888888889</v>
      </c>
      <c r="G17" s="9">
        <f>SUM(Dados!G17-Est_Decritiva!$G$6)</f>
        <v>56.183333333333351</v>
      </c>
      <c r="H17" s="9">
        <f>SUM(Dados!H17-Est_Decritiva!$H$6)</f>
        <v>-107.15833333333332</v>
      </c>
      <c r="I17" s="9">
        <f>SUM(Dados!I17-Est_Decritiva!$H$6)</f>
        <v>-68.658333333333317</v>
      </c>
      <c r="J17" s="9">
        <f>SUM(Dados!J17-Est_Decritiva!$I$6)</f>
        <v>39.280555555555537</v>
      </c>
      <c r="K17" s="9">
        <f>SUM(Dados!K17-Est_Decritiva!$J$6)</f>
        <v>28.758333333333297</v>
      </c>
      <c r="L17" s="9">
        <f>SUM(Dados!L17-Est_Decritiva!$K$6)</f>
        <v>-113.17222222222222</v>
      </c>
      <c r="M17" s="9">
        <f>SUM(Dados!M17-Est_Decritiva!$M$6)</f>
        <v>-79.772222222222297</v>
      </c>
      <c r="N17" s="9">
        <f>SUM(Sazonal!B16-Est_Decritiva!$N$6)</f>
        <v>155.88888888888903</v>
      </c>
      <c r="O17" s="9">
        <f>SUM(Sazonal!C16-Est_Decritiva!$O$6)</f>
        <v>-84.394444444444446</v>
      </c>
      <c r="P17" s="9">
        <f>SUM(Sazonal!D16-Est_Decritiva!$P$6)</f>
        <v>-141.00277777777762</v>
      </c>
      <c r="Q17" s="9">
        <f>SUM(Sazonal!E16-Est_Decritiva!$Q$6)</f>
        <v>-3.2942857142858202</v>
      </c>
      <c r="R17" s="9">
        <f>SUM(Sazonal!F16-Est_Decritiva!$R$6)</f>
        <v>93.044444444444139</v>
      </c>
      <c r="S17" s="9">
        <f>SUM(Sazonal!G16-Est_Decritiva!$S$6)</f>
        <v>-96.377142857142644</v>
      </c>
      <c r="T17" s="9">
        <f>SUM(Sazonal!H16-Est_Decritiva!$T$6)</f>
        <v>-232.21111111111122</v>
      </c>
    </row>
    <row r="18" spans="1:20" x14ac:dyDescent="0.25">
      <c r="A18" s="6">
        <v>1988</v>
      </c>
      <c r="B18" s="9">
        <f>SUM(Dados!B18-Est_Decritiva!$B$6)</f>
        <v>1.9527777777778397</v>
      </c>
      <c r="C18" s="9">
        <f>SUM(Dados!C18-Est_Decritiva!$C$6)</f>
        <v>-98.483333333333405</v>
      </c>
      <c r="D18" s="9">
        <f>SUM(Dados!D18-Est_Decritiva!$D$6)</f>
        <v>8.8083333333333655</v>
      </c>
      <c r="E18" s="9">
        <f>SUM(Dados!E18-Est_Decritiva!$E$6)</f>
        <v>35.31666666666672</v>
      </c>
      <c r="F18" s="9">
        <f>SUM(Dados!F18-Est_Decritiva!$F$6)</f>
        <v>159.5638888888889</v>
      </c>
      <c r="G18" s="9">
        <f>SUM(Dados!G18-Est_Decritiva!$G$6)</f>
        <v>-25.416666666666657</v>
      </c>
      <c r="H18" s="9">
        <f>SUM(Dados!H18-Est_Decritiva!$H$6)</f>
        <v>-100.55833333333331</v>
      </c>
      <c r="I18" s="9">
        <f>SUM(Dados!I18-Est_Decritiva!$H$6)</f>
        <v>-116.75833333333331</v>
      </c>
      <c r="J18" s="9">
        <f>SUM(Dados!J18-Est_Decritiva!$I$6)</f>
        <v>58.280555555555537</v>
      </c>
      <c r="K18" s="9">
        <f>SUM(Dados!K18-Est_Decritiva!$J$6)</f>
        <v>16.758333333333297</v>
      </c>
      <c r="L18" s="9">
        <f>SUM(Dados!L18-Est_Decritiva!$K$6)</f>
        <v>-136.27222222222224</v>
      </c>
      <c r="M18" s="9">
        <f>SUM(Dados!M18-Est_Decritiva!$M$6)</f>
        <v>-51.372222222222291</v>
      </c>
      <c r="N18" s="9">
        <f>SUM(Sazonal!B17-Est_Decritiva!$N$6)</f>
        <v>203.68888888888898</v>
      </c>
      <c r="O18" s="9">
        <f>SUM(Sazonal!C17-Est_Decritiva!$O$6)</f>
        <v>-207.49444444444447</v>
      </c>
      <c r="P18" s="9">
        <f>SUM(Sazonal!D17-Est_Decritiva!$P$6)</f>
        <v>-157.10277777777759</v>
      </c>
      <c r="Q18" s="9">
        <f>SUM(Sazonal!E17-Est_Decritiva!$Q$6)</f>
        <v>-175.09428571428577</v>
      </c>
      <c r="R18" s="9">
        <f>SUM(Sazonal!F17-Est_Decritiva!$R$6)</f>
        <v>-32.455555555555748</v>
      </c>
      <c r="S18" s="9">
        <f>SUM(Sazonal!G17-Est_Decritiva!$S$6)</f>
        <v>-269.97714285714255</v>
      </c>
      <c r="T18" s="9">
        <f>SUM(Sazonal!H17-Est_Decritiva!$T$6)</f>
        <v>-308.81111111111136</v>
      </c>
    </row>
    <row r="19" spans="1:20" x14ac:dyDescent="0.25">
      <c r="A19" s="6">
        <v>1989</v>
      </c>
      <c r="B19" s="9">
        <f>SUM(Dados!B19-Est_Decritiva!$B$6)</f>
        <v>304.95277777777784</v>
      </c>
      <c r="C19" s="9">
        <f>SUM(Dados!C19-Est_Decritiva!$C$6)</f>
        <v>30.316666666666606</v>
      </c>
      <c r="D19" s="9">
        <f>SUM(Dados!D19-Est_Decritiva!$D$6)</f>
        <v>-37.191666666666634</v>
      </c>
      <c r="E19" s="9">
        <f>SUM(Dados!E19-Est_Decritiva!$E$6)</f>
        <v>35.31666666666672</v>
      </c>
      <c r="F19" s="9">
        <f>SUM(Dados!F19-Est_Decritiva!$F$6)</f>
        <v>25.163888888888891</v>
      </c>
      <c r="G19" s="9">
        <f>SUM(Dados!G19-Est_Decritiva!$G$6)</f>
        <v>-38.816666666666663</v>
      </c>
      <c r="H19" s="9">
        <f>SUM(Dados!H19-Est_Decritiva!$H$6)</f>
        <v>27.241666666666674</v>
      </c>
      <c r="I19" s="9">
        <f>SUM(Dados!I19-Est_Decritiva!$H$6)</f>
        <v>-103.15833333333332</v>
      </c>
      <c r="J19" s="9">
        <f>SUM(Dados!J19-Est_Decritiva!$I$6)</f>
        <v>112.08055555555555</v>
      </c>
      <c r="K19" s="9">
        <f>SUM(Dados!K19-Est_Decritiva!$J$6)</f>
        <v>-134.2416666666667</v>
      </c>
      <c r="L19" s="9">
        <f>SUM(Dados!L19-Est_Decritiva!$K$6)</f>
        <v>-103.17222222222222</v>
      </c>
      <c r="M19" s="9">
        <f>SUM(Dados!M19-Est_Decritiva!$M$6)</f>
        <v>29.027777777777715</v>
      </c>
      <c r="N19" s="9">
        <f>SUM(Sazonal!B18-Est_Decritiva!$N$6)</f>
        <v>23.288888888889005</v>
      </c>
      <c r="O19" s="9">
        <f>SUM(Sazonal!C18-Est_Decritiva!$O$6)</f>
        <v>-79.494444444444468</v>
      </c>
      <c r="P19" s="9">
        <f>SUM(Sazonal!D18-Est_Decritiva!$P$6)</f>
        <v>-221.20277777777761</v>
      </c>
      <c r="Q19" s="9">
        <f>SUM(Sazonal!E18-Est_Decritiva!$Q$6)</f>
        <v>285.10571428571427</v>
      </c>
      <c r="R19" s="9">
        <f>SUM(Sazonal!F18-Est_Decritiva!$R$6)</f>
        <v>14.94444444444423</v>
      </c>
      <c r="S19" s="9">
        <f>SUM(Sazonal!G18-Est_Decritiva!$S$6)</f>
        <v>109.12285714285758</v>
      </c>
      <c r="T19" s="9">
        <f>SUM(Sazonal!H18-Est_Decritiva!$T$6)</f>
        <v>86.888888888888232</v>
      </c>
    </row>
    <row r="20" spans="1:20" x14ac:dyDescent="0.25">
      <c r="A20" s="6">
        <v>1990</v>
      </c>
      <c r="B20" s="9">
        <f>SUM(Dados!B20-Est_Decritiva!$B$6)</f>
        <v>34.252777777777851</v>
      </c>
      <c r="C20" s="9">
        <f>SUM(Dados!C20-Est_Decritiva!$C$6)</f>
        <v>-114.28333333333339</v>
      </c>
      <c r="D20" s="9">
        <f>SUM(Dados!D20-Est_Decritiva!$D$6)</f>
        <v>102.80833333333337</v>
      </c>
      <c r="E20" s="9">
        <f>SUM(Dados!E20-Est_Decritiva!$E$6)</f>
        <v>34.716666666666697</v>
      </c>
      <c r="F20" s="9">
        <f>SUM(Dados!F20-Est_Decritiva!$F$6)</f>
        <v>-22.436111111111103</v>
      </c>
      <c r="G20" s="9">
        <f>SUM(Dados!G20-Est_Decritiva!$G$6)</f>
        <v>-5.2166666666666544</v>
      </c>
      <c r="H20" s="9">
        <f>SUM(Dados!H20-Est_Decritiva!$H$6)</f>
        <v>137.8416666666667</v>
      </c>
      <c r="I20" s="9">
        <f>SUM(Dados!I20-Est_Decritiva!$H$6)</f>
        <v>19.441666666666691</v>
      </c>
      <c r="J20" s="9">
        <f>SUM(Dados!J20-Est_Decritiva!$I$6)</f>
        <v>45.080555555555549</v>
      </c>
      <c r="K20" s="9">
        <f>SUM(Dados!K20-Est_Decritiva!$J$6)</f>
        <v>-34.641666666666708</v>
      </c>
      <c r="L20" s="9">
        <f>SUM(Dados!L20-Est_Decritiva!$K$6)</f>
        <v>61.227777777777789</v>
      </c>
      <c r="M20" s="9">
        <f>SUM(Dados!M20-Est_Decritiva!$M$6)</f>
        <v>-160.47222222222229</v>
      </c>
      <c r="N20" s="9">
        <f>SUM(Sazonal!B19-Est_Decritiva!$N$6)</f>
        <v>115.08888888888896</v>
      </c>
      <c r="O20" s="9">
        <f>SUM(Sazonal!C19-Est_Decritiva!$O$6)</f>
        <v>187.30555555555554</v>
      </c>
      <c r="P20" s="9">
        <f>SUM(Sazonal!D19-Est_Decritiva!$P$6)</f>
        <v>-24.202777777777612</v>
      </c>
      <c r="Q20" s="9">
        <f>SUM(Sazonal!E19-Est_Decritiva!$Q$6)</f>
        <v>-49.794285714285706</v>
      </c>
      <c r="R20" s="9">
        <f>SUM(Sazonal!F19-Est_Decritiva!$R$6)</f>
        <v>166.54444444444437</v>
      </c>
      <c r="S20" s="9">
        <f>SUM(Sazonal!G19-Est_Decritiva!$S$6)</f>
        <v>-203.6771428571426</v>
      </c>
      <c r="T20" s="9">
        <f>SUM(Sazonal!H19-Est_Decritiva!$T$6)</f>
        <v>37.688888888888869</v>
      </c>
    </row>
    <row r="21" spans="1:20" x14ac:dyDescent="0.25">
      <c r="A21" s="6">
        <v>1991</v>
      </c>
      <c r="B21" s="9">
        <f>SUM(Dados!B21-Est_Decritiva!$B$6)</f>
        <v>-210.14722222222213</v>
      </c>
      <c r="C21" s="9">
        <f>SUM(Dados!C21-Est_Decritiva!$C$6)</f>
        <v>-66.5833333333334</v>
      </c>
      <c r="D21" s="9">
        <f>SUM(Dados!D21-Est_Decritiva!$D$6)</f>
        <v>74.108333333333377</v>
      </c>
      <c r="E21" s="9">
        <f>SUM(Dados!E21-Est_Decritiva!$E$6)</f>
        <v>-77.283333333333289</v>
      </c>
      <c r="F21" s="9">
        <f>SUM(Dados!F21-Est_Decritiva!$F$6)</f>
        <v>-64.036111111111097</v>
      </c>
      <c r="G21" s="9">
        <f>SUM(Dados!G21-Est_Decritiva!$G$6)</f>
        <v>80.38333333333334</v>
      </c>
      <c r="H21" s="9">
        <f>SUM(Dados!H21-Est_Decritiva!$H$6)</f>
        <v>-112.55833333333331</v>
      </c>
      <c r="I21" s="9">
        <f>SUM(Dados!I21-Est_Decritiva!$H$6)</f>
        <v>-93.658333333333317</v>
      </c>
      <c r="J21" s="9">
        <f>SUM(Dados!J21-Est_Decritiva!$I$6)</f>
        <v>-22.919444444444466</v>
      </c>
      <c r="K21" s="9">
        <f>SUM(Dados!K21-Est_Decritiva!$J$6)</f>
        <v>31.358333333333292</v>
      </c>
      <c r="L21" s="9">
        <f>SUM(Dados!L21-Est_Decritiva!$K$6)</f>
        <v>64.227777777777789</v>
      </c>
      <c r="M21" s="9">
        <f>SUM(Dados!M21-Est_Decritiva!$M$6)</f>
        <v>54.827777777777726</v>
      </c>
      <c r="N21" s="9">
        <f>SUM(Sazonal!B20-Est_Decritiva!$N$6)</f>
        <v>-67.211111111111052</v>
      </c>
      <c r="O21" s="9">
        <f>SUM(Sazonal!C20-Est_Decritiva!$O$6)</f>
        <v>-90.594444444444463</v>
      </c>
      <c r="P21" s="9">
        <f>SUM(Sazonal!D20-Est_Decritiva!$P$6)</f>
        <v>-23.202777777777612</v>
      </c>
      <c r="Q21" s="9">
        <f>SUM(Sazonal!E20-Est_Decritiva!$Q$6)</f>
        <v>-435.99428571428575</v>
      </c>
      <c r="R21" s="9">
        <f>SUM(Sazonal!F20-Est_Decritiva!$R$6)</f>
        <v>-332.95555555555575</v>
      </c>
      <c r="S21" s="9">
        <f>SUM(Sazonal!G20-Est_Decritiva!$S$6)</f>
        <v>-354.57714285714246</v>
      </c>
      <c r="T21" s="9">
        <f>SUM(Sazonal!H20-Est_Decritiva!$T$6)</f>
        <v>-402.91111111111127</v>
      </c>
    </row>
    <row r="22" spans="1:20" x14ac:dyDescent="0.25">
      <c r="A22" s="6">
        <v>1992</v>
      </c>
      <c r="B22" s="9">
        <f>SUM(Dados!B22-Est_Decritiva!$B$6)</f>
        <v>-208.44722222222214</v>
      </c>
      <c r="C22" s="9">
        <f>SUM(Dados!C22-Est_Decritiva!$C$6)</f>
        <v>21.916666666666629</v>
      </c>
      <c r="D22" s="9">
        <f>SUM(Dados!D22-Est_Decritiva!$D$6)</f>
        <v>76.2083333333334</v>
      </c>
      <c r="E22" s="9">
        <f>SUM(Dados!E22-Est_Decritiva!$E$6)</f>
        <v>-64.883333333333297</v>
      </c>
      <c r="F22" s="9">
        <f>SUM(Dados!F22-Est_Decritiva!$F$6)</f>
        <v>210.0638888888889</v>
      </c>
      <c r="G22" s="9">
        <f>SUM(Dados!G22-Est_Decritiva!$G$6)</f>
        <v>-39.216666666666661</v>
      </c>
      <c r="H22" s="9">
        <f>SUM(Dados!H22-Est_Decritiva!$H$6)</f>
        <v>139.74166666666667</v>
      </c>
      <c r="I22" s="9">
        <f>SUM(Dados!I22-Est_Decritiva!$H$6)</f>
        <v>40.941666666666691</v>
      </c>
      <c r="J22" s="9">
        <f>SUM(Dados!J22-Est_Decritiva!$I$6)</f>
        <v>51.480555555555526</v>
      </c>
      <c r="K22" s="9">
        <f>SUM(Dados!K22-Est_Decritiva!$J$6)</f>
        <v>-60.841666666666697</v>
      </c>
      <c r="L22" s="9">
        <f>SUM(Dados!L22-Est_Decritiva!$K$6)</f>
        <v>-11.472222222222229</v>
      </c>
      <c r="M22" s="9">
        <f>SUM(Dados!M22-Est_Decritiva!$M$6)</f>
        <v>-148.67222222222227</v>
      </c>
      <c r="N22" s="9">
        <f>SUM(Sazonal!B21-Est_Decritiva!$N$6)</f>
        <v>221.38888888888903</v>
      </c>
      <c r="O22" s="9">
        <f>SUM(Sazonal!C21-Est_Decritiva!$O$6)</f>
        <v>176.70555555555552</v>
      </c>
      <c r="P22" s="9">
        <f>SUM(Sazonal!D21-Est_Decritiva!$P$6)</f>
        <v>-116.70277777777767</v>
      </c>
      <c r="Q22" s="9">
        <f>SUM(Sazonal!E21-Est_Decritiva!$Q$6)</f>
        <v>-130.49428571428564</v>
      </c>
      <c r="R22" s="9">
        <f>SUM(Sazonal!F21-Est_Decritiva!$R$6)</f>
        <v>295.24444444444418</v>
      </c>
      <c r="S22" s="9">
        <f>SUM(Sazonal!G21-Est_Decritiva!$S$6)</f>
        <v>22.022857142857447</v>
      </c>
      <c r="T22" s="9">
        <f>SUM(Sazonal!H21-Est_Decritiva!$T$6)</f>
        <v>-53.811111111110677</v>
      </c>
    </row>
    <row r="23" spans="1:20" x14ac:dyDescent="0.25">
      <c r="A23" s="6">
        <v>1993</v>
      </c>
      <c r="B23" s="9">
        <f>SUM(Dados!B23-Est_Decritiva!$B$6)</f>
        <v>67.45277777777784</v>
      </c>
      <c r="C23" s="9">
        <f>SUM(Dados!C23-Est_Decritiva!$C$6)</f>
        <v>150.91666666666663</v>
      </c>
      <c r="D23" s="9">
        <f>SUM(Dados!D23-Est_Decritiva!$D$6)</f>
        <v>13.108333333333377</v>
      </c>
      <c r="E23" s="9">
        <f>SUM(Dados!E23-Est_Decritiva!$E$6)</f>
        <v>5.1166666666667027</v>
      </c>
      <c r="F23" s="9">
        <f>SUM(Dados!F23-Est_Decritiva!$F$6)</f>
        <v>26.963888888888903</v>
      </c>
      <c r="G23" s="9">
        <f>SUM(Dados!G23-Est_Decritiva!$G$6)</f>
        <v>-7.5166666666666657</v>
      </c>
      <c r="H23" s="9">
        <f>SUM(Dados!H23-Est_Decritiva!$H$6)</f>
        <v>17.941666666666691</v>
      </c>
      <c r="I23" s="9">
        <f>SUM(Dados!I23-Est_Decritiva!$H$6)</f>
        <v>-65.058333333333309</v>
      </c>
      <c r="J23" s="9">
        <f>SUM(Dados!J23-Est_Decritiva!$I$6)</f>
        <v>313.08055555555552</v>
      </c>
      <c r="K23" s="9">
        <f>SUM(Dados!K23-Est_Decritiva!$J$6)</f>
        <v>-61.141666666666694</v>
      </c>
      <c r="L23" s="9">
        <f>SUM(Dados!L23-Est_Decritiva!$K$6)</f>
        <v>-44.472222222222229</v>
      </c>
      <c r="M23" s="9">
        <f>SUM(Dados!M23-Est_Decritiva!$M$6)</f>
        <v>34.827777777777726</v>
      </c>
      <c r="N23" s="9">
        <f>SUM(Sazonal!B22-Est_Decritiva!$N$6)</f>
        <v>45.188888888888982</v>
      </c>
      <c r="O23" s="9">
        <f>SUM(Sazonal!C22-Est_Decritiva!$O$6)</f>
        <v>-19.394444444444503</v>
      </c>
      <c r="P23" s="9">
        <f>SUM(Sazonal!D22-Est_Decritiva!$P$6)</f>
        <v>111.5972222222224</v>
      </c>
      <c r="Q23" s="9">
        <f>SUM(Sazonal!E22-Est_Decritiva!$Q$6)</f>
        <v>70.905714285714225</v>
      </c>
      <c r="R23" s="9">
        <f>SUM(Sazonal!F22-Est_Decritiva!$R$6)</f>
        <v>247.64444444444428</v>
      </c>
      <c r="S23" s="9">
        <f>SUM(Sazonal!G22-Est_Decritiva!$S$6)</f>
        <v>-7.5771428571424622</v>
      </c>
      <c r="T23" s="9">
        <f>SUM(Sazonal!H22-Est_Decritiva!$T$6)</f>
        <v>390.58888888888896</v>
      </c>
    </row>
    <row r="24" spans="1:20" x14ac:dyDescent="0.25">
      <c r="A24" s="6">
        <v>1994</v>
      </c>
      <c r="B24" s="9">
        <f>SUM(Dados!B24-Est_Decritiva!$B$6)</f>
        <v>-38.54722222222216</v>
      </c>
      <c r="C24" s="9">
        <f>SUM(Dados!C24-Est_Decritiva!$C$6)</f>
        <v>156.31666666666661</v>
      </c>
      <c r="D24" s="9">
        <f>SUM(Dados!D24-Est_Decritiva!$D$6)</f>
        <v>-24.791666666666629</v>
      </c>
      <c r="E24" s="9">
        <f>SUM(Dados!E24-Est_Decritiva!$E$6)</f>
        <v>14.216666666666697</v>
      </c>
      <c r="F24" s="9">
        <f>SUM(Dados!F24-Est_Decritiva!$F$6)</f>
        <v>35.663888888888891</v>
      </c>
      <c r="G24" s="9">
        <f>SUM(Dados!G24-Est_Decritiva!$G$6)</f>
        <v>-17.716666666666654</v>
      </c>
      <c r="H24" s="9">
        <f>SUM(Dados!H24-Est_Decritiva!$H$6)</f>
        <v>-12.658333333333317</v>
      </c>
      <c r="I24" s="9">
        <f>SUM(Dados!I24-Est_Decritiva!$H$6)</f>
        <v>-104.45833333333331</v>
      </c>
      <c r="J24" s="9">
        <f>SUM(Dados!J24-Est_Decritiva!$I$6)</f>
        <v>-60.719444444444463</v>
      </c>
      <c r="K24" s="9">
        <f>SUM(Dados!K24-Est_Decritiva!$J$6)</f>
        <v>2.0583333333333087</v>
      </c>
      <c r="L24" s="9">
        <f>SUM(Dados!L24-Est_Decritiva!$K$6)</f>
        <v>176.0277777777778</v>
      </c>
      <c r="M24" s="9">
        <f>SUM(Dados!M24-Est_Decritiva!$M$6)</f>
        <v>-11.272222222222297</v>
      </c>
      <c r="N24" s="9">
        <f>SUM(Sazonal!B23-Est_Decritiva!$N$6)</f>
        <v>25.08888888888896</v>
      </c>
      <c r="O24" s="9">
        <f>SUM(Sazonal!C23-Est_Decritiva!$O$6)</f>
        <v>-99.594444444444491</v>
      </c>
      <c r="P24" s="9">
        <f>SUM(Sazonal!D23-Est_Decritiva!$P$6)</f>
        <v>21.497222222222376</v>
      </c>
      <c r="Q24" s="9">
        <f>SUM(Sazonal!E23-Est_Decritiva!$Q$6)</f>
        <v>153.80571428571432</v>
      </c>
      <c r="R24" s="9">
        <f>SUM(Sazonal!F23-Est_Decritiva!$R$6)</f>
        <v>-188.55555555555577</v>
      </c>
      <c r="S24" s="9">
        <f>SUM(Sazonal!G23-Est_Decritiva!$S$6)</f>
        <v>4.1228571428573559</v>
      </c>
      <c r="T24" s="9">
        <f>SUM(Sazonal!H23-Est_Decritiva!$T$6)</f>
        <v>53.488888888888596</v>
      </c>
    </row>
    <row r="25" spans="1:20" x14ac:dyDescent="0.25">
      <c r="A25" s="6">
        <v>1995</v>
      </c>
      <c r="B25" s="9">
        <f>SUM(Dados!B25-Est_Decritiva!$B$6)</f>
        <v>181.15277777777789</v>
      </c>
      <c r="C25" s="9">
        <f>SUM(Dados!C25-Est_Decritiva!$C$6)</f>
        <v>-10.383333333333383</v>
      </c>
      <c r="D25" s="9">
        <f>SUM(Dados!D25-Est_Decritiva!$D$6)</f>
        <v>-134.69166666666661</v>
      </c>
      <c r="E25" s="9">
        <f>SUM(Dados!E25-Est_Decritiva!$E$6)</f>
        <v>-48.583333333333286</v>
      </c>
      <c r="F25" s="9">
        <f>SUM(Dados!F25-Est_Decritiva!$F$6)</f>
        <v>-67.7361111111111</v>
      </c>
      <c r="G25" s="9">
        <f>SUM(Dados!G25-Est_Decritiva!$G$6)</f>
        <v>-13.716666666666654</v>
      </c>
      <c r="H25" s="9">
        <f>SUM(Dados!H25-Est_Decritiva!$H$6)</f>
        <v>27.64166666666668</v>
      </c>
      <c r="I25" s="9">
        <f>SUM(Dados!I25-Est_Decritiva!$H$6)</f>
        <v>-54.35833333333332</v>
      </c>
      <c r="J25" s="9">
        <f>SUM(Dados!J25-Est_Decritiva!$I$6)</f>
        <v>75.680555555555543</v>
      </c>
      <c r="K25" s="9">
        <f>SUM(Dados!K25-Est_Decritiva!$J$6)</f>
        <v>-15.141666666666708</v>
      </c>
      <c r="L25" s="9">
        <f>SUM(Dados!L25-Est_Decritiva!$K$6)</f>
        <v>41.527777777777771</v>
      </c>
      <c r="M25" s="9">
        <f>SUM(Dados!M25-Est_Decritiva!$M$6)</f>
        <v>145.02777777777771</v>
      </c>
      <c r="N25" s="9">
        <f>SUM(Sazonal!B24-Est_Decritiva!$N$6)</f>
        <v>-251.01111111111101</v>
      </c>
      <c r="O25" s="9">
        <f>SUM(Sazonal!C24-Est_Decritiva!$O$6)</f>
        <v>-5.1944444444444571</v>
      </c>
      <c r="P25" s="9">
        <f>SUM(Sazonal!D24-Est_Decritiva!$P$6)</f>
        <v>6.1972222222224218</v>
      </c>
      <c r="Q25" s="9">
        <f>SUM(Sazonal!E24-Est_Decritiva!$Q$6)</f>
        <v>160.70571428571418</v>
      </c>
      <c r="R25" s="9">
        <f>SUM(Sazonal!F24-Est_Decritiva!$R$6)</f>
        <v>-123.95555555555575</v>
      </c>
      <c r="S25" s="9">
        <f>SUM(Sazonal!G24-Est_Decritiva!$S$6)</f>
        <v>184.82285714285763</v>
      </c>
      <c r="T25" s="9">
        <f>SUM(Sazonal!H24-Est_Decritiva!$T$6)</f>
        <v>65.788888888888778</v>
      </c>
    </row>
    <row r="26" spans="1:20" x14ac:dyDescent="0.25">
      <c r="A26" s="6">
        <v>1996</v>
      </c>
      <c r="B26" s="9">
        <f>SUM(Dados!B26-Est_Decritiva!$B$6)</f>
        <v>-17.647222222222126</v>
      </c>
      <c r="C26" s="9">
        <f>SUM(Dados!C26-Est_Decritiva!$C$6)</f>
        <v>28.816666666666606</v>
      </c>
      <c r="D26" s="9">
        <f>SUM(Dados!D26-Est_Decritiva!$D$6)</f>
        <v>35.2083333333334</v>
      </c>
      <c r="E26" s="9">
        <f>SUM(Dados!E26-Est_Decritiva!$E$6)</f>
        <v>4.716666666666697</v>
      </c>
      <c r="F26" s="9">
        <f>SUM(Dados!F26-Est_Decritiva!$F$6)</f>
        <v>-97.436111111111103</v>
      </c>
      <c r="G26" s="9">
        <f>SUM(Dados!G26-Est_Decritiva!$G$6)</f>
        <v>52.88333333333334</v>
      </c>
      <c r="H26" s="9">
        <f>SUM(Dados!H26-Est_Decritiva!$H$6)</f>
        <v>-31.258333333333312</v>
      </c>
      <c r="I26" s="9">
        <f>SUM(Dados!I26-Est_Decritiva!$H$6)</f>
        <v>-50.85833333333332</v>
      </c>
      <c r="J26" s="9">
        <f>SUM(Dados!J26-Est_Decritiva!$I$6)</f>
        <v>129.58055555555555</v>
      </c>
      <c r="K26" s="9">
        <f>SUM(Dados!K26-Est_Decritiva!$J$6)</f>
        <v>-9.7416666666667027</v>
      </c>
      <c r="L26" s="9">
        <f>SUM(Dados!L26-Est_Decritiva!$K$6)</f>
        <v>16.627777777777766</v>
      </c>
      <c r="M26" s="9">
        <f>SUM(Dados!M26-Est_Decritiva!$M$6)</f>
        <v>219.92777777777769</v>
      </c>
      <c r="N26" s="9">
        <f>SUM(Sazonal!B25-Est_Decritiva!$N$6)</f>
        <v>-57.511111111111006</v>
      </c>
      <c r="O26" s="9">
        <f>SUM(Sazonal!C25-Est_Decritiva!$O$6)</f>
        <v>6.0055555555554747</v>
      </c>
      <c r="P26" s="9">
        <f>SUM(Sazonal!D25-Est_Decritiva!$P$6)</f>
        <v>40.597222222222285</v>
      </c>
      <c r="Q26" s="9">
        <f>SUM(Sazonal!E25-Est_Decritiva!$Q$6)</f>
        <v>157.40571428571423</v>
      </c>
      <c r="R26" s="9">
        <f>SUM(Sazonal!F25-Est_Decritiva!$R$6)</f>
        <v>-35.255555555555816</v>
      </c>
      <c r="S26" s="9">
        <f>SUM(Sazonal!G25-Est_Decritiva!$S$6)</f>
        <v>199.72285714285726</v>
      </c>
      <c r="T26" s="9">
        <f>SUM(Sazonal!H25-Est_Decritiva!$T$6)</f>
        <v>220.18888888888841</v>
      </c>
    </row>
    <row r="27" spans="1:20" x14ac:dyDescent="0.25">
      <c r="A27" s="6">
        <v>1997</v>
      </c>
      <c r="B27" s="9">
        <f>SUM(Dados!B27-Est_Decritiva!$B$6)</f>
        <v>139.75277777777785</v>
      </c>
      <c r="C27" s="9">
        <f>SUM(Dados!C27-Est_Decritiva!$C$6)</f>
        <v>-163.88333333333338</v>
      </c>
      <c r="D27" s="9">
        <f>SUM(Dados!D27-Est_Decritiva!$D$6)</f>
        <v>-67.491666666666617</v>
      </c>
      <c r="E27" s="9">
        <f>SUM(Dados!E27-Est_Decritiva!$E$6)</f>
        <v>-86.283333333333289</v>
      </c>
      <c r="F27" s="9">
        <f>SUM(Dados!F27-Est_Decritiva!$F$6)</f>
        <v>-54.136111111111106</v>
      </c>
      <c r="G27" s="9">
        <f>SUM(Dados!G27-Est_Decritiva!$G$6)</f>
        <v>57.583333333333329</v>
      </c>
      <c r="H27" s="9">
        <f>SUM(Dados!H27-Est_Decritiva!$H$6)</f>
        <v>-77.958333333333314</v>
      </c>
      <c r="I27" s="9">
        <f>SUM(Dados!I27-Est_Decritiva!$H$6)</f>
        <v>-6.4583333333333144</v>
      </c>
      <c r="J27" s="9">
        <f>SUM(Dados!J27-Est_Decritiva!$I$6)</f>
        <v>83.680555555555543</v>
      </c>
      <c r="K27" s="9">
        <f>SUM(Dados!K27-Est_Decritiva!$J$6)</f>
        <v>179.95833333333331</v>
      </c>
      <c r="L27" s="9">
        <f>SUM(Dados!L27-Est_Decritiva!$K$6)</f>
        <v>51.627777777777766</v>
      </c>
      <c r="M27" s="9">
        <f>SUM(Dados!M27-Est_Decritiva!$M$6)</f>
        <v>-60.07222222222228</v>
      </c>
      <c r="N27" s="9">
        <f>SUM(Sazonal!B26-Est_Decritiva!$N$6)</f>
        <v>-207.91111111111098</v>
      </c>
      <c r="O27" s="9">
        <f>SUM(Sazonal!C26-Est_Decritiva!$O$6)</f>
        <v>8.4055555555555088</v>
      </c>
      <c r="P27" s="9">
        <f>SUM(Sazonal!D26-Est_Decritiva!$P$6)</f>
        <v>219.39722222222247</v>
      </c>
      <c r="Q27" s="9">
        <f>SUM(Sazonal!E26-Est_Decritiva!$Q$6)</f>
        <v>197.00571428571413</v>
      </c>
      <c r="R27" s="9">
        <f>SUM(Sazonal!F26-Est_Decritiva!$R$6)</f>
        <v>-126.45555555555575</v>
      </c>
      <c r="S27" s="9">
        <f>SUM(Sazonal!G26-Est_Decritiva!$S$6)</f>
        <v>117.12285714285736</v>
      </c>
      <c r="T27" s="9">
        <f>SUM(Sazonal!H26-Est_Decritiva!$T$6)</f>
        <v>-64.311111111111131</v>
      </c>
    </row>
    <row r="28" spans="1:20" x14ac:dyDescent="0.25">
      <c r="A28" s="6">
        <v>1998</v>
      </c>
      <c r="B28" s="9">
        <f>SUM(Dados!B28-Est_Decritiva!$B$6)</f>
        <v>166.25277777777791</v>
      </c>
      <c r="C28" s="9">
        <f>SUM(Dados!C28-Est_Decritiva!$C$6)</f>
        <v>94.316666666666606</v>
      </c>
      <c r="D28" s="9">
        <f>SUM(Dados!D28-Est_Decritiva!$D$6)</f>
        <v>120.00833333333335</v>
      </c>
      <c r="E28" s="9">
        <f>SUM(Dados!E28-Est_Decritiva!$E$6)</f>
        <v>-8.7833333333332888</v>
      </c>
      <c r="F28" s="9">
        <f>SUM(Dados!F28-Est_Decritiva!$F$6)</f>
        <v>-68.836111111111109</v>
      </c>
      <c r="G28" s="9">
        <f>SUM(Dados!G28-Est_Decritiva!$G$6)</f>
        <v>17.583333333333343</v>
      </c>
      <c r="H28" s="9">
        <f>SUM(Dados!H28-Est_Decritiva!$H$6)</f>
        <v>45.241666666666674</v>
      </c>
      <c r="I28" s="9">
        <f>SUM(Dados!I28-Est_Decritiva!$H$6)</f>
        <v>113.14166666666668</v>
      </c>
      <c r="J28" s="9">
        <f>SUM(Dados!J28-Est_Decritiva!$I$6)</f>
        <v>245.68055555555551</v>
      </c>
      <c r="K28" s="9">
        <f>SUM(Dados!K28-Est_Decritiva!$J$6)</f>
        <v>84.158333333333303</v>
      </c>
      <c r="L28" s="9">
        <f>SUM(Dados!L28-Est_Decritiva!$K$6)</f>
        <v>-106.57222222222222</v>
      </c>
      <c r="M28" s="9">
        <f>SUM(Dados!M28-Est_Decritiva!$M$6)</f>
        <v>23.527777777777715</v>
      </c>
      <c r="N28" s="9">
        <f>SUM(Sazonal!B27-Est_Decritiva!$N$6)</f>
        <v>42.388888888888914</v>
      </c>
      <c r="O28" s="9">
        <f>SUM(Sazonal!C27-Est_Decritiva!$O$6)</f>
        <v>211.20555555555552</v>
      </c>
      <c r="P28" s="9">
        <f>SUM(Sazonal!D27-Est_Decritiva!$P$6)</f>
        <v>127.39722222222235</v>
      </c>
      <c r="Q28" s="9">
        <f>SUM(Sazonal!E27-Est_Decritiva!$Q$6)</f>
        <v>201.70571428571418</v>
      </c>
      <c r="R28" s="9">
        <f>SUM(Sazonal!F27-Est_Decritiva!$R$6)</f>
        <v>301.14444444444405</v>
      </c>
      <c r="S28" s="9">
        <f>SUM(Sazonal!G27-Est_Decritiva!$S$6)</f>
        <v>534.02285714285745</v>
      </c>
      <c r="T28" s="9">
        <f>SUM(Sazonal!H27-Est_Decritiva!$T$6)</f>
        <v>665.0888888888885</v>
      </c>
    </row>
    <row r="29" spans="1:20" x14ac:dyDescent="0.25">
      <c r="A29" s="6">
        <v>1999</v>
      </c>
      <c r="B29" s="9">
        <f>SUM(Dados!B29-Est_Decritiva!$B$6)</f>
        <v>185.35277777777782</v>
      </c>
      <c r="C29" s="9">
        <f>SUM(Dados!C29-Est_Decritiva!$C$6)</f>
        <v>82.016666666666595</v>
      </c>
      <c r="D29" s="9">
        <f>SUM(Dados!D29-Est_Decritiva!$D$6)</f>
        <v>-2.0916666666666117</v>
      </c>
      <c r="E29" s="9">
        <f>SUM(Dados!E29-Est_Decritiva!$E$6)</f>
        <v>-54.883333333333297</v>
      </c>
      <c r="F29" s="9">
        <f>SUM(Dados!F29-Est_Decritiva!$F$6)</f>
        <v>-17.936111111111103</v>
      </c>
      <c r="G29" s="9">
        <f>SUM(Dados!G29-Est_Decritiva!$G$6)</f>
        <v>-18.916666666666657</v>
      </c>
      <c r="H29" s="9">
        <f>SUM(Dados!H29-Est_Decritiva!$H$6)</f>
        <v>115.14166666666668</v>
      </c>
      <c r="I29" s="9">
        <f>SUM(Dados!I29-Est_Decritiva!$H$6)</f>
        <v>-99.158333333333317</v>
      </c>
      <c r="J29" s="9">
        <f>SUM(Dados!J29-Est_Decritiva!$I$6)</f>
        <v>58.480555555555526</v>
      </c>
      <c r="K29" s="9">
        <f>SUM(Dados!K29-Est_Decritiva!$J$6)</f>
        <v>12.258333333333297</v>
      </c>
      <c r="L29" s="9">
        <f>SUM(Dados!L29-Est_Decritiva!$K$6)</f>
        <v>-14.772222222222211</v>
      </c>
      <c r="M29" s="9">
        <f>SUM(Dados!M29-Est_Decritiva!$M$6)</f>
        <v>-34.372222222222291</v>
      </c>
      <c r="N29" s="9">
        <f>SUM(Sazonal!B28-Est_Decritiva!$N$6)</f>
        <v>-74.91111111111104</v>
      </c>
      <c r="O29" s="9">
        <f>SUM(Sazonal!C28-Est_Decritiva!$O$6)</f>
        <v>32.305555555555543</v>
      </c>
      <c r="P29" s="9">
        <f>SUM(Sazonal!D28-Est_Decritiva!$P$6)</f>
        <v>-39.902777777777658</v>
      </c>
      <c r="Q29" s="9">
        <f>SUM(Sazonal!E28-Est_Decritiva!$Q$6)</f>
        <v>292.10571428571427</v>
      </c>
      <c r="R29" s="9">
        <f>SUM(Sazonal!F28-Est_Decritiva!$R$6)</f>
        <v>-60.155555555555907</v>
      </c>
      <c r="S29" s="9">
        <f>SUM(Sazonal!G28-Est_Decritiva!$S$6)</f>
        <v>248.3228571428574</v>
      </c>
      <c r="T29" s="9">
        <f>SUM(Sazonal!H28-Est_Decritiva!$T$6)</f>
        <v>150.4888888888886</v>
      </c>
    </row>
    <row r="30" spans="1:20" x14ac:dyDescent="0.25">
      <c r="A30" s="6">
        <v>2000</v>
      </c>
      <c r="B30" s="9">
        <f>SUM(Dados!B30-Est_Decritiva!$B$6)</f>
        <v>-167.64722222222213</v>
      </c>
      <c r="C30" s="9">
        <f>SUM(Dados!C30-Est_Decritiva!$C$6)</f>
        <v>-39.883333333333383</v>
      </c>
      <c r="D30" s="9">
        <f>SUM(Dados!D30-Est_Decritiva!$D$6)</f>
        <v>-99.891666666666623</v>
      </c>
      <c r="E30" s="9">
        <f>SUM(Dados!E30-Est_Decritiva!$E$6)</f>
        <v>-99.583333333333286</v>
      </c>
      <c r="F30" s="9">
        <f>SUM(Dados!F30-Est_Decritiva!$F$6)</f>
        <v>-90.436111111111103</v>
      </c>
      <c r="G30" s="9">
        <f>SUM(Dados!G30-Est_Decritiva!$G$6)</f>
        <v>58.38333333333334</v>
      </c>
      <c r="H30" s="9">
        <f>SUM(Dados!H30-Est_Decritiva!$H$6)</f>
        <v>-71.85833333333332</v>
      </c>
      <c r="I30" s="9">
        <f>SUM(Dados!I30-Est_Decritiva!$H$6)</f>
        <v>-4.9583333333333144</v>
      </c>
      <c r="J30" s="9">
        <f>SUM(Dados!J30-Est_Decritiva!$I$6)</f>
        <v>133.48055555555553</v>
      </c>
      <c r="K30" s="9">
        <f>SUM(Dados!K30-Est_Decritiva!$J$6)</f>
        <v>-11.141666666666708</v>
      </c>
      <c r="L30" s="9">
        <f>SUM(Dados!L30-Est_Decritiva!$K$6)</f>
        <v>-38.072222222222223</v>
      </c>
      <c r="M30" s="9">
        <f>SUM(Dados!M30-Est_Decritiva!$M$6)</f>
        <v>31.827777777777726</v>
      </c>
      <c r="N30" s="9">
        <f>SUM(Sazonal!B29-Est_Decritiva!$N$6)</f>
        <v>-289.91111111111104</v>
      </c>
      <c r="O30" s="9">
        <f>SUM(Sazonal!C29-Est_Decritiva!$O$6)</f>
        <v>16.805555555555543</v>
      </c>
      <c r="P30" s="9">
        <f>SUM(Sazonal!D29-Est_Decritiva!$P$6)</f>
        <v>-11.602777777777646</v>
      </c>
      <c r="Q30" s="9">
        <f>SUM(Sazonal!E29-Est_Decritiva!$Q$6)</f>
        <v>-240.69428571428568</v>
      </c>
      <c r="R30" s="9">
        <f>SUM(Sazonal!F29-Est_Decritiva!$R$6)</f>
        <v>-117.85555555555572</v>
      </c>
      <c r="S30" s="9">
        <f>SUM(Sazonal!G29-Est_Decritiva!$S$6)</f>
        <v>-362.37714285714264</v>
      </c>
      <c r="T30" s="9">
        <f>SUM(Sazonal!H29-Est_Decritiva!$T$6)</f>
        <v>-460.41111111111127</v>
      </c>
    </row>
    <row r="31" spans="1:20" x14ac:dyDescent="0.25">
      <c r="A31" s="6">
        <v>2001</v>
      </c>
      <c r="B31" s="9">
        <f>SUM(Dados!B31-Est_Decritiva!$B$6)</f>
        <v>-54.147222222222126</v>
      </c>
      <c r="C31" s="9">
        <f>SUM(Dados!C31-Est_Decritiva!$C$6)</f>
        <v>195.71666666666658</v>
      </c>
      <c r="D31" s="9">
        <f>SUM(Dados!D31-Est_Decritiva!$D$6)</f>
        <v>37.2083333333334</v>
      </c>
      <c r="E31" s="9">
        <f>SUM(Dados!E31-Est_Decritiva!$E$6)</f>
        <v>5.0166666666667084</v>
      </c>
      <c r="F31" s="9">
        <f>SUM(Dados!F31-Est_Decritiva!$F$6)</f>
        <v>59.363888888888908</v>
      </c>
      <c r="G31" s="9">
        <f>SUM(Dados!G31-Est_Decritiva!$G$6)</f>
        <v>49.183333333333351</v>
      </c>
      <c r="H31" s="9">
        <f>SUM(Dados!H31-Est_Decritiva!$H$6)</f>
        <v>193.24166666666667</v>
      </c>
      <c r="I31" s="9">
        <f>SUM(Dados!I31-Est_Decritiva!$H$6)</f>
        <v>-66.85833333333332</v>
      </c>
      <c r="J31" s="9">
        <f>SUM(Dados!J31-Est_Decritiva!$I$6)</f>
        <v>54.080555555555549</v>
      </c>
      <c r="K31" s="9">
        <f>SUM(Dados!K31-Est_Decritiva!$J$6)</f>
        <v>69.258333333333297</v>
      </c>
      <c r="L31" s="9">
        <f>SUM(Dados!L31-Est_Decritiva!$K$6)</f>
        <v>64.327777777777783</v>
      </c>
      <c r="M31" s="9">
        <f>SUM(Dados!M31-Est_Decritiva!$M$6)</f>
        <v>54.027777777777715</v>
      </c>
      <c r="N31" s="9">
        <f>SUM(Sazonal!B30-Est_Decritiva!$N$6)</f>
        <v>101.58888888888907</v>
      </c>
      <c r="O31" s="9">
        <f>SUM(Sazonal!C30-Est_Decritiva!$O$6)</f>
        <v>210.80555555555554</v>
      </c>
      <c r="P31" s="9">
        <f>SUM(Sazonal!D30-Est_Decritiva!$P$6)</f>
        <v>91.797222222222331</v>
      </c>
      <c r="Q31" s="9">
        <f>SUM(Sazonal!E30-Est_Decritiva!$Q$6)</f>
        <v>174.60571428571427</v>
      </c>
      <c r="R31" s="9">
        <f>SUM(Sazonal!F30-Est_Decritiva!$R$6)</f>
        <v>251.14444444444428</v>
      </c>
      <c r="S31" s="9">
        <f>SUM(Sazonal!G30-Est_Decritiva!$S$6)</f>
        <v>143.32285714285717</v>
      </c>
      <c r="T31" s="9">
        <f>SUM(Sazonal!H30-Est_Decritiva!$T$6)</f>
        <v>599.78888888888878</v>
      </c>
    </row>
    <row r="32" spans="1:20" x14ac:dyDescent="0.25">
      <c r="A32" s="6">
        <v>2002</v>
      </c>
      <c r="B32" s="9">
        <f>SUM(Dados!B32-Est_Decritiva!$B$6)</f>
        <v>33.252777777777851</v>
      </c>
      <c r="C32" s="9">
        <f>SUM(Dados!C32-Est_Decritiva!$C$6)</f>
        <v>17.416666666666629</v>
      </c>
      <c r="D32" s="9">
        <f>SUM(Dados!D32-Est_Decritiva!$D$6)</f>
        <v>24.408333333333388</v>
      </c>
      <c r="E32" s="9">
        <f>SUM(Dados!E32-Est_Decritiva!$E$6)</f>
        <v>29.216666666666697</v>
      </c>
      <c r="F32" s="9">
        <f>SUM(Dados!F32-Est_Decritiva!$F$6)</f>
        <v>63.363888888888908</v>
      </c>
      <c r="G32" s="9">
        <f>SUM(Dados!G32-Est_Decritiva!$G$6)</f>
        <v>-26.816666666666663</v>
      </c>
      <c r="H32" s="9">
        <f>SUM(Dados!H32-Est_Decritiva!$H$6)</f>
        <v>-63.058333333333316</v>
      </c>
      <c r="I32" s="9">
        <f>SUM(Dados!I32-Est_Decritiva!$H$6)</f>
        <v>-8.1583333333333172</v>
      </c>
      <c r="J32" s="9">
        <f>SUM(Dados!J32-Est_Decritiva!$I$6)</f>
        <v>64.680555555555543</v>
      </c>
      <c r="K32" s="9">
        <f>SUM(Dados!K32-Est_Decritiva!$J$6)</f>
        <v>-10.441666666666691</v>
      </c>
      <c r="L32" s="9">
        <f>SUM(Dados!L32-Est_Decritiva!$K$6)</f>
        <v>-42.472222222222229</v>
      </c>
      <c r="M32" s="9">
        <f>SUM(Dados!M32-Est_Decritiva!$M$6)</f>
        <v>92.427777777777692</v>
      </c>
      <c r="N32" s="9">
        <f>SUM(Sazonal!B31-Est_Decritiva!$N$6)</f>
        <v>116.98888888888894</v>
      </c>
      <c r="O32" s="9">
        <f>SUM(Sazonal!C31-Est_Decritiva!$O$6)</f>
        <v>-62.79444444444448</v>
      </c>
      <c r="P32" s="9">
        <f>SUM(Sazonal!D31-Est_Decritiva!$P$6)</f>
        <v>-84.102777777777646</v>
      </c>
      <c r="Q32" s="9">
        <f>SUM(Sazonal!E31-Est_Decritiva!$Q$6)</f>
        <v>105.90571428571434</v>
      </c>
      <c r="R32" s="9">
        <f>SUM(Sazonal!F31-Est_Decritiva!$R$6)</f>
        <v>16.344444444444207</v>
      </c>
      <c r="S32" s="9">
        <f>SUM(Sazonal!G31-Est_Decritiva!$S$6)</f>
        <v>244.62285714285758</v>
      </c>
      <c r="T32" s="9">
        <f>SUM(Sazonal!H31-Est_Decritiva!$T$6)</f>
        <v>113.18888888888887</v>
      </c>
    </row>
    <row r="33" spans="1:20" x14ac:dyDescent="0.25">
      <c r="A33" s="6">
        <v>2003</v>
      </c>
      <c r="B33" s="9">
        <f>SUM(Dados!B33-Est_Decritiva!$B$6)</f>
        <v>-38.147222222222126</v>
      </c>
      <c r="C33" s="9">
        <f>SUM(Dados!C33-Est_Decritiva!$C$6)</f>
        <v>-31.483333333333405</v>
      </c>
      <c r="D33" s="9">
        <f>SUM(Dados!D33-Est_Decritiva!$D$6)</f>
        <v>-15.091666666666612</v>
      </c>
      <c r="E33" s="9">
        <f>SUM(Dados!E33-Est_Decritiva!$E$6)</f>
        <v>-63.183333333333294</v>
      </c>
      <c r="F33" s="9">
        <f>SUM(Dados!F33-Est_Decritiva!$F$6)</f>
        <v>-57.636111111111106</v>
      </c>
      <c r="G33" s="9">
        <f>SUM(Dados!G33-Est_Decritiva!$G$6)</f>
        <v>30.683333333333337</v>
      </c>
      <c r="H33" s="9">
        <f>SUM(Dados!H33-Est_Decritiva!$H$6)</f>
        <v>46.941666666666691</v>
      </c>
      <c r="I33" s="9">
        <f>SUM(Dados!I33-Est_Decritiva!$H$6)</f>
        <v>-91.058333333333309</v>
      </c>
      <c r="J33" s="9">
        <f>SUM(Dados!J33-Est_Decritiva!$I$6)</f>
        <v>249.58055555555555</v>
      </c>
      <c r="K33" s="9">
        <f>SUM(Dados!K33-Est_Decritiva!$J$6)</f>
        <v>-48.0416666666667</v>
      </c>
      <c r="L33" s="9">
        <f>SUM(Dados!L33-Est_Decritiva!$K$6)</f>
        <v>-12.172222222222217</v>
      </c>
      <c r="M33" s="9">
        <f>SUM(Dados!M33-Est_Decritiva!$M$6)</f>
        <v>-40.872222222222291</v>
      </c>
      <c r="N33" s="9">
        <f>SUM(Sazonal!B32-Est_Decritiva!$N$6)</f>
        <v>-135.91111111111098</v>
      </c>
      <c r="O33" s="9">
        <f>SUM(Sazonal!C32-Est_Decritiva!$O$6)</f>
        <v>21.805555555555486</v>
      </c>
      <c r="P33" s="9">
        <f>SUM(Sazonal!D32-Est_Decritiva!$P$6)</f>
        <v>93.497222222222376</v>
      </c>
      <c r="Q33" s="9">
        <f>SUM(Sazonal!E32-Est_Decritiva!$Q$6)</f>
        <v>24.005714285714362</v>
      </c>
      <c r="R33" s="9">
        <f>SUM(Sazonal!F32-Est_Decritiva!$R$6)</f>
        <v>72.44444444444423</v>
      </c>
      <c r="S33" s="9">
        <f>SUM(Sazonal!G32-Est_Decritiva!$S$6)</f>
        <v>-63.277142857142508</v>
      </c>
      <c r="T33" s="9">
        <f>SUM(Sazonal!H32-Est_Decritiva!$T$6)</f>
        <v>-131.11111111111131</v>
      </c>
    </row>
    <row r="34" spans="1:20" x14ac:dyDescent="0.25">
      <c r="A34" s="6">
        <v>2004</v>
      </c>
      <c r="B34" s="9">
        <f>SUM(Dados!B34-Est_Decritiva!$B$6)</f>
        <v>90.252777777777851</v>
      </c>
      <c r="C34" s="9">
        <f>SUM(Dados!C34-Est_Decritiva!$C$6)</f>
        <v>-99.883333333333383</v>
      </c>
      <c r="D34" s="9">
        <f>SUM(Dados!D34-Est_Decritiva!$D$6)</f>
        <v>-12.991666666666617</v>
      </c>
      <c r="E34" s="9">
        <f>SUM(Dados!E34-Est_Decritiva!$E$6)</f>
        <v>138.61666666666673</v>
      </c>
      <c r="F34" s="9">
        <f>SUM(Dados!F34-Est_Decritiva!$F$6)</f>
        <v>36.063888888888897</v>
      </c>
      <c r="G34" s="9">
        <f>SUM(Dados!G34-Est_Decritiva!$G$6)</f>
        <v>-74.516666666666652</v>
      </c>
      <c r="H34" s="9">
        <f>SUM(Dados!H34-Est_Decritiva!$H$6)</f>
        <v>31.14166666666668</v>
      </c>
      <c r="I34" s="9">
        <f>SUM(Dados!I34-Est_Decritiva!$H$6)</f>
        <v>-82.758333333333312</v>
      </c>
      <c r="J34" s="9">
        <f>SUM(Dados!J34-Est_Decritiva!$I$6)</f>
        <v>9.8805555555555316</v>
      </c>
      <c r="K34" s="9">
        <f>SUM(Dados!K34-Est_Decritiva!$J$6)</f>
        <v>6.2583333333332973</v>
      </c>
      <c r="L34" s="9">
        <f>SUM(Dados!L34-Est_Decritiva!$K$6)</f>
        <v>-17.372222222222234</v>
      </c>
      <c r="M34" s="9">
        <f>SUM(Dados!M34-Est_Decritiva!$M$6)</f>
        <v>24.427777777777692</v>
      </c>
      <c r="N34" s="9">
        <f>SUM(Sazonal!B33-Est_Decritiva!$N$6)</f>
        <v>161.68888888888898</v>
      </c>
      <c r="O34" s="9">
        <f>SUM(Sazonal!C33-Est_Decritiva!$O$6)</f>
        <v>-90.894444444444503</v>
      </c>
      <c r="P34" s="9">
        <f>SUM(Sazonal!D33-Est_Decritiva!$P$6)</f>
        <v>-97.102777777777646</v>
      </c>
      <c r="Q34" s="9">
        <f>SUM(Sazonal!E33-Est_Decritiva!$Q$6)</f>
        <v>-49.29428571428582</v>
      </c>
      <c r="R34" s="9">
        <f>SUM(Sazonal!F33-Est_Decritiva!$R$6)</f>
        <v>15.544444444444366</v>
      </c>
      <c r="S34" s="9">
        <f>SUM(Sazonal!G33-Est_Decritiva!$S$6)</f>
        <v>-141.77714285714251</v>
      </c>
      <c r="T34" s="9">
        <f>SUM(Sazonal!H33-Est_Decritiva!$T$6)</f>
        <v>-11.511111111111404</v>
      </c>
    </row>
    <row r="35" spans="1:20" x14ac:dyDescent="0.25">
      <c r="A35" s="6">
        <v>2005</v>
      </c>
      <c r="B35" s="9">
        <f>SUM(Dados!B35-Est_Decritiva!$B$6)</f>
        <v>-48.04722222222216</v>
      </c>
      <c r="C35" s="9">
        <f>SUM(Dados!C35-Est_Decritiva!$C$6)</f>
        <v>-185.5833333333334</v>
      </c>
      <c r="D35" s="9">
        <f>SUM(Dados!D35-Est_Decritiva!$D$6)</f>
        <v>-116.59166666666663</v>
      </c>
      <c r="E35" s="9">
        <f>SUM(Dados!E35-Est_Decritiva!$E$6)</f>
        <v>47.516666666666708</v>
      </c>
      <c r="F35" s="9">
        <f>SUM(Dados!F35-Est_Decritiva!$F$6)</f>
        <v>-6.2361111111111001</v>
      </c>
      <c r="G35" s="9">
        <f>SUM(Dados!G35-Est_Decritiva!$G$6)</f>
        <v>0.98333333333333428</v>
      </c>
      <c r="H35" s="9">
        <f>SUM(Dados!H35-Est_Decritiva!$H$6)</f>
        <v>-1.8583333333333201</v>
      </c>
      <c r="I35" s="9">
        <f>SUM(Dados!I35-Est_Decritiva!$H$6)</f>
        <v>-14.85833333333332</v>
      </c>
      <c r="J35" s="9">
        <f>SUM(Dados!J35-Est_Decritiva!$I$6)</f>
        <v>258.28055555555557</v>
      </c>
      <c r="K35" s="9">
        <f>SUM(Dados!K35-Est_Decritiva!$J$6)</f>
        <v>-25.441666666666691</v>
      </c>
      <c r="L35" s="9">
        <f>SUM(Dados!L35-Est_Decritiva!$K$6)</f>
        <v>30.127777777777766</v>
      </c>
      <c r="M35" s="9">
        <f>SUM(Dados!M35-Est_Decritiva!$M$6)</f>
        <v>-82.872222222222291</v>
      </c>
      <c r="N35" s="9">
        <f>SUM(Sazonal!B34-Est_Decritiva!$N$6)</f>
        <v>-75.311111111111018</v>
      </c>
      <c r="O35" s="9">
        <f>SUM(Sazonal!C34-Est_Decritiva!$O$6)</f>
        <v>19.505555555555475</v>
      </c>
      <c r="P35" s="9">
        <f>SUM(Sazonal!D34-Est_Decritiva!$P$6)</f>
        <v>167.09722222222229</v>
      </c>
      <c r="Q35" s="9">
        <f>SUM(Sazonal!E34-Est_Decritiva!$Q$6)</f>
        <v>-207.99428571428575</v>
      </c>
      <c r="R35" s="9">
        <f>SUM(Sazonal!F34-Est_Decritiva!$R$6)</f>
        <v>240.94444444444423</v>
      </c>
      <c r="S35" s="9">
        <f>SUM(Sazonal!G34-Est_Decritiva!$S$6)</f>
        <v>-354.97714285714255</v>
      </c>
      <c r="T35" s="9">
        <f>SUM(Sazonal!H34-Est_Decritiva!$T$6)</f>
        <v>-205.21111111111122</v>
      </c>
    </row>
    <row r="36" spans="1:20" x14ac:dyDescent="0.25">
      <c r="A36" s="6">
        <v>2006</v>
      </c>
      <c r="B36" s="9">
        <f>SUM(Dados!B36-Est_Decritiva!$B$6)</f>
        <v>-164.54722222222213</v>
      </c>
      <c r="C36" s="9">
        <f>SUM(Dados!C36-Est_Decritiva!$C$6)</f>
        <v>-63.5833333333334</v>
      </c>
      <c r="D36" s="9">
        <f>SUM(Dados!D36-Est_Decritiva!$D$6)</f>
        <v>-25.391666666666623</v>
      </c>
      <c r="E36" s="9">
        <f>SUM(Dados!E36-Est_Decritiva!$E$6)</f>
        <v>-47.383333333333297</v>
      </c>
      <c r="F36" s="9">
        <f>SUM(Dados!F36-Est_Decritiva!$F$6)</f>
        <v>-83.536111111111097</v>
      </c>
      <c r="G36" s="9">
        <f>SUM(Dados!G36-Est_Decritiva!$G$6)</f>
        <v>-62.11666666666666</v>
      </c>
      <c r="H36" s="9">
        <f>SUM(Dados!H36-Est_Decritiva!$H$6)</f>
        <v>-65.958333333333314</v>
      </c>
      <c r="I36" s="9">
        <f>SUM(Dados!I36-Est_Decritiva!$H$6)</f>
        <v>-68.958333333333314</v>
      </c>
      <c r="J36" s="9">
        <f>SUM(Dados!J36-Est_Decritiva!$I$6)</f>
        <v>117.78055555555554</v>
      </c>
      <c r="K36" s="9">
        <f>SUM(Dados!K36-Est_Decritiva!$J$6)</f>
        <v>-60.741666666666703</v>
      </c>
      <c r="L36" s="9">
        <f>SUM(Dados!L36-Est_Decritiva!$K$6)</f>
        <v>224.12777777777777</v>
      </c>
      <c r="M36" s="9">
        <f>SUM(Dados!M36-Est_Decritiva!$M$6)</f>
        <v>90.627777777777737</v>
      </c>
      <c r="N36" s="9">
        <f>SUM(Sazonal!B35-Est_Decritiva!$N$6)</f>
        <v>-156.31111111111102</v>
      </c>
      <c r="O36" s="9">
        <f>SUM(Sazonal!C35-Est_Decritiva!$O$6)</f>
        <v>-161.79444444444448</v>
      </c>
      <c r="P36" s="9">
        <f>SUM(Sazonal!D35-Est_Decritiva!$P$6)</f>
        <v>185.29722222222233</v>
      </c>
      <c r="Q36" s="9">
        <f>SUM(Sazonal!E35-Est_Decritiva!$Q$6)</f>
        <v>-309.79428571428571</v>
      </c>
      <c r="R36" s="9">
        <f>SUM(Sazonal!F35-Est_Decritiva!$R$6)</f>
        <v>-253.05555555555577</v>
      </c>
      <c r="S36" s="9">
        <f>SUM(Sazonal!G35-Est_Decritiva!$S$6)</f>
        <v>-349.77714285714251</v>
      </c>
      <c r="T36" s="9">
        <f>SUM(Sazonal!H35-Est_Decritiva!$T$6)</f>
        <v>-270.31111111111113</v>
      </c>
    </row>
    <row r="37" spans="1:20" x14ac:dyDescent="0.25">
      <c r="A37" s="6">
        <v>2007</v>
      </c>
      <c r="B37" s="9">
        <f>SUM(Dados!B37-Est_Decritiva!$B$6)</f>
        <v>35.052777777777862</v>
      </c>
      <c r="C37" s="9">
        <f>SUM(Dados!C37-Est_Decritiva!$C$6)</f>
        <v>-8.3833333333333826</v>
      </c>
      <c r="D37" s="9">
        <f>SUM(Dados!D37-Est_Decritiva!$D$6)</f>
        <v>-72.491666666666617</v>
      </c>
      <c r="E37" s="9">
        <f>SUM(Dados!E37-Est_Decritiva!$E$6)</f>
        <v>26.116666666666703</v>
      </c>
      <c r="F37" s="9">
        <f>SUM(Dados!F37-Est_Decritiva!$F$6)</f>
        <v>66.663888888888891</v>
      </c>
      <c r="G37" s="9">
        <f>SUM(Dados!G37-Est_Decritiva!$G$6)</f>
        <v>-81.416666666666657</v>
      </c>
      <c r="H37" s="9">
        <f>SUM(Dados!H37-Est_Decritiva!$H$6)</f>
        <v>-7.5583333333333087</v>
      </c>
      <c r="I37" s="9">
        <f>SUM(Dados!I37-Est_Decritiva!$H$6)</f>
        <v>-85.958333333333314</v>
      </c>
      <c r="J37" s="9">
        <f>SUM(Dados!J37-Est_Decritiva!$I$6)</f>
        <v>14.680555555555543</v>
      </c>
      <c r="K37" s="9">
        <f>SUM(Dados!K37-Est_Decritiva!$J$6)</f>
        <v>-16.541666666666686</v>
      </c>
      <c r="L37" s="9">
        <f>SUM(Dados!L37-Est_Decritiva!$K$6)</f>
        <v>25.227777777777789</v>
      </c>
      <c r="M37" s="9">
        <f>SUM(Dados!M37-Est_Decritiva!$M$6)</f>
        <v>59.227777777777703</v>
      </c>
      <c r="N37" s="9">
        <f>SUM(Sazonal!B36-Est_Decritiva!$N$6)</f>
        <v>20.288888888889005</v>
      </c>
      <c r="O37" s="9">
        <f>SUM(Sazonal!C36-Est_Decritiva!$O$6)</f>
        <v>-139.69444444444449</v>
      </c>
      <c r="P37" s="9">
        <f>SUM(Sazonal!D36-Est_Decritiva!$P$6)</f>
        <v>-72.502777777777624</v>
      </c>
      <c r="Q37" s="9">
        <f>SUM(Sazonal!E36-Est_Decritiva!$Q$6)</f>
        <v>118.50571428571436</v>
      </c>
      <c r="R37" s="9">
        <f>SUM(Sazonal!F36-Est_Decritiva!$R$6)</f>
        <v>-110.35555555555584</v>
      </c>
      <c r="S37" s="9">
        <f>SUM(Sazonal!G36-Est_Decritiva!$S$6)</f>
        <v>190.12285714285758</v>
      </c>
      <c r="T37" s="9">
        <f>SUM(Sazonal!H36-Est_Decritiva!$T$6)</f>
        <v>-106.0111111111114</v>
      </c>
    </row>
    <row r="38" spans="1:20" x14ac:dyDescent="0.25">
      <c r="A38" s="6">
        <v>2008</v>
      </c>
      <c r="B38" s="9">
        <f>SUM(Dados!B38-Est_Decritiva!$B$6)</f>
        <v>70.052777777777862</v>
      </c>
      <c r="C38" s="9">
        <f>SUM(Dados!C38-Est_Decritiva!$C$6)</f>
        <v>136.41666666666663</v>
      </c>
      <c r="D38" s="9">
        <f>SUM(Dados!D38-Est_Decritiva!$D$6)</f>
        <v>-44.191666666666634</v>
      </c>
      <c r="E38" s="9">
        <f>SUM(Dados!E38-Est_Decritiva!$E$6)</f>
        <v>51.716666666666697</v>
      </c>
      <c r="F38" s="9">
        <f>SUM(Dados!F38-Est_Decritiva!$F$6)</f>
        <v>-38.336111111111109</v>
      </c>
      <c r="G38" s="9">
        <f>SUM(Dados!G38-Est_Decritiva!$G$6)</f>
        <v>44.583333333333329</v>
      </c>
      <c r="H38" s="9">
        <f>SUM(Dados!H38-Est_Decritiva!$H$6)</f>
        <v>-105.35833333333332</v>
      </c>
      <c r="I38" s="9">
        <f>SUM(Dados!I38-Est_Decritiva!$H$6)</f>
        <v>17.64166666666668</v>
      </c>
      <c r="J38" s="9">
        <f>SUM(Dados!J38-Est_Decritiva!$I$6)</f>
        <v>35.780555555555537</v>
      </c>
      <c r="K38" s="9">
        <f>SUM(Dados!K38-Est_Decritiva!$J$6)</f>
        <v>221.6583333333333</v>
      </c>
      <c r="L38" s="9">
        <f>SUM(Dados!L38-Est_Decritiva!$K$6)</f>
        <v>213.62777777777777</v>
      </c>
      <c r="M38" s="9">
        <f>SUM(Dados!M38-Est_Decritiva!$M$6)</f>
        <v>-127.17222222222229</v>
      </c>
      <c r="N38" s="9">
        <f>SUM(Sazonal!B37-Est_Decritiva!$N$6)</f>
        <v>-30.811111111111018</v>
      </c>
      <c r="O38" s="9">
        <f>SUM(Sazonal!C37-Est_Decritiva!$O$6)</f>
        <v>-7.8944444444445026</v>
      </c>
      <c r="P38" s="9">
        <f>SUM(Sazonal!D37-Est_Decritiva!$P$6)</f>
        <v>375.19722222222242</v>
      </c>
      <c r="Q38" s="9">
        <f>SUM(Sazonal!E37-Est_Decritiva!$Q$6)</f>
        <v>266.90571428571445</v>
      </c>
      <c r="R38" s="9">
        <f>SUM(Sazonal!F37-Est_Decritiva!$R$6)</f>
        <v>-36.855555555555839</v>
      </c>
      <c r="S38" s="9">
        <f>SUM(Sazonal!G37-Est_Decritiva!$S$6)</f>
        <v>212.12285714285758</v>
      </c>
      <c r="T38" s="9">
        <f>SUM(Sazonal!H37-Est_Decritiva!$T$6)</f>
        <v>415.78888888888878</v>
      </c>
    </row>
    <row r="39" spans="1:20" x14ac:dyDescent="0.25">
      <c r="A39" s="6">
        <v>2009</v>
      </c>
      <c r="B39" s="9">
        <f>SUM(Dados!B39-Est_Decritiva!$B$6)</f>
        <v>42.352777777777874</v>
      </c>
      <c r="C39" s="9">
        <f>SUM(Dados!C39-Est_Decritiva!$C$6)</f>
        <v>-62.183333333333394</v>
      </c>
      <c r="D39" s="9">
        <f>SUM(Dados!D39-Est_Decritiva!$D$6)</f>
        <v>-102.09166666666661</v>
      </c>
      <c r="E39" s="9">
        <f>SUM(Dados!E39-Est_Decritiva!$E$6)</f>
        <v>-69.783333333333289</v>
      </c>
      <c r="F39" s="9">
        <f>SUM(Dados!F39-Est_Decritiva!$F$6)</f>
        <v>-61.136111111111106</v>
      </c>
      <c r="G39" s="9">
        <f>SUM(Dados!G39-Est_Decritiva!$G$6)</f>
        <v>-8.4166666666666572</v>
      </c>
      <c r="H39" s="9">
        <f>SUM(Dados!H39-Est_Decritiva!$H$6)</f>
        <v>139.74166666666667</v>
      </c>
      <c r="I39" s="9">
        <f>SUM(Dados!I39-Est_Decritiva!$H$6)</f>
        <v>-54.558333333333309</v>
      </c>
      <c r="J39" s="9">
        <f>SUM(Dados!J39-Est_Decritiva!$I$6)</f>
        <v>260.38055555555559</v>
      </c>
      <c r="K39" s="9">
        <f>SUM(Dados!K39-Est_Decritiva!$J$6)</f>
        <v>-15.841666666666697</v>
      </c>
      <c r="L39" s="9">
        <f>SUM(Dados!L39-Est_Decritiva!$K$6)</f>
        <v>93.927777777777777</v>
      </c>
      <c r="M39" s="9">
        <f>SUM(Dados!M39-Est_Decritiva!$M$6)</f>
        <v>72.127777777777737</v>
      </c>
      <c r="N39" s="9">
        <f>SUM(Sazonal!B38-Est_Decritiva!$N$6)</f>
        <v>-233.01111111111101</v>
      </c>
      <c r="O39" s="9">
        <f>SUM(Sazonal!C38-Est_Decritiva!$O$6)</f>
        <v>112.00555555555547</v>
      </c>
      <c r="P39" s="9">
        <f>SUM(Sazonal!D38-Est_Decritiva!$P$6)</f>
        <v>242.5972222222224</v>
      </c>
      <c r="Q39" s="9">
        <f>SUM(Sazonal!E38-Est_Decritiva!$Q$6)</f>
        <v>-145.79428571428571</v>
      </c>
      <c r="R39" s="9">
        <f>SUM(Sazonal!F38-Est_Decritiva!$R$6)</f>
        <v>163.34444444444421</v>
      </c>
      <c r="S39" s="9">
        <f>SUM(Sazonal!G38-Est_Decritiva!$S$6)</f>
        <v>168.12285714285736</v>
      </c>
      <c r="T39" s="9">
        <f>SUM(Sazonal!H38-Est_Decritiva!$T$6)</f>
        <v>173.88888888888869</v>
      </c>
    </row>
    <row r="40" spans="1:20" x14ac:dyDescent="0.25">
      <c r="A40" s="6">
        <v>2010</v>
      </c>
      <c r="B40" s="9">
        <f>SUM(Dados!B40-Est_Decritiva!$B$6)</f>
        <v>141.15277777777789</v>
      </c>
      <c r="C40" s="9">
        <f>SUM(Dados!C40-Est_Decritiva!$C$6)</f>
        <v>28.416666666666629</v>
      </c>
      <c r="D40" s="9">
        <f>SUM(Dados!D40-Est_Decritiva!$D$6)</f>
        <v>119.30833333333337</v>
      </c>
      <c r="E40" s="9">
        <f>SUM(Dados!E40-Est_Decritiva!$E$6)</f>
        <v>188.11666666666673</v>
      </c>
      <c r="F40" s="9">
        <f>SUM(Dados!F40-Est_Decritiva!$F$6)</f>
        <v>-13.936111111111103</v>
      </c>
      <c r="G40" s="9">
        <f>SUM(Dados!G40-Est_Decritiva!$G$6)</f>
        <v>8.5833333333333428</v>
      </c>
      <c r="H40" s="9">
        <f>SUM(Dados!H40-Est_Decritiva!$H$6)</f>
        <v>49.941666666666691</v>
      </c>
      <c r="I40" s="9">
        <f>SUM(Dados!I40-Est_Decritiva!$H$6)</f>
        <v>-67.658333333333317</v>
      </c>
      <c r="J40" s="9">
        <f>SUM(Dados!J40-Est_Decritiva!$I$6)</f>
        <v>29.080555555555534</v>
      </c>
      <c r="K40" s="9">
        <f>SUM(Dados!K40-Est_Decritiva!$J$6)</f>
        <v>9.9583333333333144</v>
      </c>
      <c r="L40" s="9">
        <f>SUM(Dados!L40-Est_Decritiva!$K$6)</f>
        <v>11.827777777777783</v>
      </c>
      <c r="M40" s="9">
        <f>SUM(Dados!M40-Est_Decritiva!$M$6)</f>
        <v>99.927777777777692</v>
      </c>
      <c r="N40" s="9">
        <f>SUM(Sazonal!B39-Est_Decritiva!$N$6)</f>
        <v>293.48888888888894</v>
      </c>
      <c r="O40" s="9">
        <f>SUM(Sazonal!C39-Est_Decritiva!$O$6)</f>
        <v>26.105555555555554</v>
      </c>
      <c r="P40" s="9">
        <f>SUM(Sazonal!D39-Est_Decritiva!$P$6)</f>
        <v>-45.002777777777624</v>
      </c>
      <c r="Q40" s="9">
        <f>SUM(Sazonal!E39-Est_Decritiva!$Q$6)</f>
        <v>242.90571428571445</v>
      </c>
      <c r="R40" s="9">
        <f>SUM(Sazonal!F39-Est_Decritiva!$R$6)</f>
        <v>151.24444444444418</v>
      </c>
      <c r="S40" s="9">
        <f>SUM(Sazonal!G39-Est_Decritiva!$S$6)</f>
        <v>421.02285714285767</v>
      </c>
      <c r="T40" s="9">
        <f>SUM(Sazonal!H39-Est_Decritiva!$T$6)</f>
        <v>544.08888888888941</v>
      </c>
    </row>
    <row r="41" spans="1:20" x14ac:dyDescent="0.25">
      <c r="A41" s="6">
        <v>2011</v>
      </c>
      <c r="B41" s="9">
        <f>SUM(Dados!B41-Est_Decritiva!$B$6)</f>
        <v>75.852777777777874</v>
      </c>
      <c r="C41" s="9">
        <f>SUM(Dados!C41-Est_Decritiva!$C$6)</f>
        <v>77.416666666666629</v>
      </c>
      <c r="D41" s="9">
        <f>SUM(Dados!D41-Est_Decritiva!$D$6)</f>
        <v>516.10833333333335</v>
      </c>
      <c r="E41" s="9">
        <f>SUM(Dados!E41-Est_Decritiva!$E$6)</f>
        <v>-13.483333333333292</v>
      </c>
      <c r="F41" s="9">
        <f>SUM(Dados!F41-Est_Decritiva!$F$6)</f>
        <v>-80.036111111111097</v>
      </c>
      <c r="G41" s="9">
        <f>SUM(Dados!G41-Est_Decritiva!$G$6)</f>
        <v>-5.2166666666666544</v>
      </c>
      <c r="H41" s="9">
        <f>SUM(Dados!H41-Est_Decritiva!$H$6)</f>
        <v>26.241666666666674</v>
      </c>
      <c r="I41" s="9">
        <f>SUM(Dados!I41-Est_Decritiva!$H$6)</f>
        <v>140.94166666666666</v>
      </c>
      <c r="J41" s="9">
        <f>SUM(Dados!J41-Est_Decritiva!$I$6)</f>
        <v>-15.919444444444466</v>
      </c>
      <c r="K41" s="9">
        <f>SUM(Dados!K41-Est_Decritiva!$J$6)</f>
        <v>69.258333333333297</v>
      </c>
      <c r="L41" s="9">
        <f>SUM(Dados!L41-Est_Decritiva!$K$6)</f>
        <v>-68.87222222222222</v>
      </c>
      <c r="M41" s="9">
        <f>SUM(Dados!M41-Est_Decritiva!$M$6)</f>
        <v>-72.372222222222291</v>
      </c>
      <c r="N41" s="9">
        <f>SUM(Sazonal!B40-Est_Decritiva!$N$6)</f>
        <v>422.58888888888896</v>
      </c>
      <c r="O41" s="9">
        <f>SUM(Sazonal!C40-Est_Decritiva!$O$6)</f>
        <v>197.20555555555552</v>
      </c>
      <c r="P41" s="9">
        <f>SUM(Sazonal!D40-Est_Decritiva!$P$6)</f>
        <v>-111.40277777777766</v>
      </c>
      <c r="Q41" s="9">
        <f>SUM(Sazonal!E40-Est_Decritiva!$Q$6)</f>
        <v>254.40571428571445</v>
      </c>
      <c r="R41" s="9">
        <f>SUM(Sazonal!F40-Est_Decritiva!$R$6)</f>
        <v>9.6444444444441615</v>
      </c>
      <c r="S41" s="9">
        <f>SUM(Sazonal!G40-Est_Decritiva!$S$6)</f>
        <v>773.02285714285745</v>
      </c>
      <c r="T41" s="9">
        <f>SUM(Sazonal!H40-Est_Decritiva!$T$6)</f>
        <v>589.28888888888878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BB37-282A-4AE6-90AD-137B15F2667E}">
  <dimension ref="A1:M40"/>
  <sheetViews>
    <sheetView tabSelected="1" topLeftCell="B1" workbookViewId="0">
      <selection activeCell="I5" sqref="I5"/>
    </sheetView>
  </sheetViews>
  <sheetFormatPr defaultRowHeight="15" x14ac:dyDescent="0.25"/>
  <cols>
    <col min="6" max="6" width="12.28515625" bestFit="1" customWidth="1"/>
    <col min="12" max="12" width="12.7109375" bestFit="1" customWidth="1"/>
    <col min="13" max="13" width="12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3" x14ac:dyDescent="0.25">
      <c r="A2" s="2">
        <v>2548000</v>
      </c>
      <c r="B2" t="s">
        <v>20</v>
      </c>
      <c r="C2" s="3" t="s">
        <v>21</v>
      </c>
      <c r="D2" s="7" t="s">
        <v>22</v>
      </c>
      <c r="E2" s="7" t="s">
        <v>23</v>
      </c>
      <c r="F2" s="8">
        <v>8</v>
      </c>
    </row>
    <row r="3" spans="1:13" x14ac:dyDescent="0.25">
      <c r="A3" s="11" t="s">
        <v>48</v>
      </c>
      <c r="B3" s="11"/>
      <c r="H3" s="11" t="s">
        <v>49</v>
      </c>
      <c r="I3" s="11"/>
    </row>
    <row r="4" spans="1:13" x14ac:dyDescent="0.25">
      <c r="A4" s="6" t="s">
        <v>7</v>
      </c>
      <c r="B4" t="s">
        <v>41</v>
      </c>
      <c r="C4" t="s">
        <v>42</v>
      </c>
      <c r="D4" t="s">
        <v>45</v>
      </c>
      <c r="E4" t="s">
        <v>43</v>
      </c>
      <c r="F4" t="s">
        <v>44</v>
      </c>
      <c r="H4" s="6" t="s">
        <v>7</v>
      </c>
      <c r="I4" t="s">
        <v>41</v>
      </c>
      <c r="J4" t="s">
        <v>42</v>
      </c>
      <c r="K4" t="s">
        <v>45</v>
      </c>
      <c r="L4" t="s">
        <v>43</v>
      </c>
      <c r="M4" t="s">
        <v>44</v>
      </c>
    </row>
    <row r="5" spans="1:13" x14ac:dyDescent="0.25">
      <c r="A5" s="6">
        <v>1976</v>
      </c>
      <c r="B5" s="9">
        <f>SUM(Est_Decritiva!T14-Est_Decritiva!T17)</f>
        <v>-345.12089871544839</v>
      </c>
      <c r="C5">
        <f>SUM(Est_Decritiva!T14-(Est_Decritiva!T17/2))</f>
        <v>-172.56044935772422</v>
      </c>
      <c r="D5" s="9">
        <f>desv_abs!T6+desv_abs!T6</f>
        <v>-251.42222222222244</v>
      </c>
      <c r="E5">
        <f>SUM(Est_Decritiva!T14+(Est_Decritiva!T17/2))</f>
        <v>172.56044935772405</v>
      </c>
      <c r="F5" s="9">
        <f>SUM(Est_Decritiva!T14+Est_Decritiva!T17)</f>
        <v>345.12089871544816</v>
      </c>
      <c r="H5" s="6">
        <v>1976</v>
      </c>
      <c r="I5" s="9">
        <f>SUM(Est_Decritiva!T22-Est_Decritiva!T25)</f>
        <v>-15.604248537778874</v>
      </c>
      <c r="J5">
        <f>SUM(Est_Decritiva!T22-(Est_Decritiva!T25/2))</f>
        <v>-7.8021242688894397</v>
      </c>
      <c r="K5" s="9">
        <f>desv_relativo!T6</f>
        <v>-5.6838847749856871</v>
      </c>
      <c r="L5">
        <f>SUM(Est_Decritiva!T22+(Est_Decritiva!T25/2))</f>
        <v>7.802124268889429</v>
      </c>
      <c r="M5" s="9">
        <f>SUM(Est_Decritiva!T22+Est_Decritiva!T25)</f>
        <v>15.604248537778863</v>
      </c>
    </row>
    <row r="6" spans="1:13" x14ac:dyDescent="0.25">
      <c r="A6" s="6">
        <v>1977</v>
      </c>
      <c r="B6" s="9">
        <f>B5</f>
        <v>-345.12089871544839</v>
      </c>
      <c r="C6" s="9">
        <f>C5</f>
        <v>-172.56044935772422</v>
      </c>
      <c r="D6" s="9">
        <f>desv_abs!T7+desv_abs!T7</f>
        <v>-377.22222222222217</v>
      </c>
      <c r="E6">
        <f>E5</f>
        <v>172.56044935772405</v>
      </c>
      <c r="F6" s="9">
        <f>F5</f>
        <v>345.12089871544816</v>
      </c>
      <c r="H6" s="6">
        <v>1977</v>
      </c>
      <c r="I6" s="9">
        <f>I5</f>
        <v>-15.604248537778874</v>
      </c>
      <c r="J6">
        <f>J5</f>
        <v>-7.8021242688894397</v>
      </c>
      <c r="K6" s="9">
        <f>desv_relativo!T7</f>
        <v>-8.5278366674369757</v>
      </c>
      <c r="L6">
        <f>L5</f>
        <v>7.802124268889429</v>
      </c>
      <c r="M6" s="9">
        <f>M5</f>
        <v>15.604248537778863</v>
      </c>
    </row>
    <row r="7" spans="1:13" x14ac:dyDescent="0.25">
      <c r="A7" s="6">
        <v>1978</v>
      </c>
      <c r="B7" s="9">
        <f t="shared" ref="B7:B40" si="0">B6</f>
        <v>-345.12089871544839</v>
      </c>
      <c r="C7" s="9">
        <f t="shared" ref="C7:C40" si="1">C6</f>
        <v>-172.56044935772422</v>
      </c>
      <c r="D7" s="9">
        <f>desv_abs!T8+desv_abs!T8</f>
        <v>-1721.8222222222225</v>
      </c>
      <c r="E7">
        <f t="shared" ref="E7:E40" si="2">E6</f>
        <v>172.56044935772405</v>
      </c>
      <c r="F7" s="9">
        <f t="shared" ref="F7:F40" si="3">F6</f>
        <v>345.12089871544816</v>
      </c>
      <c r="H7" s="6">
        <v>1978</v>
      </c>
      <c r="I7" s="9">
        <f t="shared" ref="I7:I40" si="4">I6</f>
        <v>-15.604248537778874</v>
      </c>
      <c r="J7">
        <f t="shared" ref="J7:J40" si="5">J6</f>
        <v>-7.8021242688894397</v>
      </c>
      <c r="K7" s="9">
        <f>desv_relativo!T8</f>
        <v>-38.925115797723237</v>
      </c>
      <c r="L7">
        <f t="shared" ref="L7:L40" si="6">L6</f>
        <v>7.802124268889429</v>
      </c>
      <c r="M7" s="9">
        <f t="shared" ref="M7:M40" si="7">M6</f>
        <v>15.604248537778863</v>
      </c>
    </row>
    <row r="8" spans="1:13" x14ac:dyDescent="0.25">
      <c r="A8" s="6">
        <v>1979</v>
      </c>
      <c r="B8" s="9">
        <f t="shared" si="0"/>
        <v>-345.12089871544839</v>
      </c>
      <c r="C8" s="9">
        <f t="shared" si="1"/>
        <v>-172.56044935772422</v>
      </c>
      <c r="D8" s="9">
        <f>desv_abs!T9+desv_abs!T9</f>
        <v>-650.22222222222217</v>
      </c>
      <c r="E8">
        <f t="shared" si="2"/>
        <v>172.56044935772405</v>
      </c>
      <c r="F8" s="9">
        <f t="shared" si="3"/>
        <v>345.12089871544816</v>
      </c>
      <c r="H8" s="6">
        <v>1979</v>
      </c>
      <c r="I8" s="9">
        <f t="shared" si="4"/>
        <v>-15.604248537778874</v>
      </c>
      <c r="J8">
        <f t="shared" si="5"/>
        <v>-7.8021242688894397</v>
      </c>
      <c r="K8" s="9">
        <f>desv_relativo!T9</f>
        <v>-14.699528771087241</v>
      </c>
      <c r="L8">
        <f t="shared" si="6"/>
        <v>7.802124268889429</v>
      </c>
      <c r="M8" s="9">
        <f t="shared" si="7"/>
        <v>15.604248537778863</v>
      </c>
    </row>
    <row r="9" spans="1:13" x14ac:dyDescent="0.25">
      <c r="A9" s="6">
        <v>1980</v>
      </c>
      <c r="B9" s="9">
        <f t="shared" si="0"/>
        <v>-345.12089871544839</v>
      </c>
      <c r="C9" s="9">
        <f t="shared" si="1"/>
        <v>-172.56044935772422</v>
      </c>
      <c r="D9" s="9">
        <f>desv_abs!T10+desv_abs!T10</f>
        <v>440.57777777777756</v>
      </c>
      <c r="E9">
        <f t="shared" si="2"/>
        <v>172.56044935772405</v>
      </c>
      <c r="F9" s="9">
        <f t="shared" si="3"/>
        <v>345.12089871544816</v>
      </c>
      <c r="H9" s="6">
        <v>1980</v>
      </c>
      <c r="I9" s="9">
        <f t="shared" si="4"/>
        <v>-15.604248537778874</v>
      </c>
      <c r="J9">
        <f t="shared" si="5"/>
        <v>-7.8021242688894397</v>
      </c>
      <c r="K9" s="9">
        <f>desv_relativo!T10</f>
        <v>9.9601113265746921</v>
      </c>
      <c r="L9">
        <f t="shared" si="6"/>
        <v>7.802124268889429</v>
      </c>
      <c r="M9" s="9">
        <f t="shared" si="7"/>
        <v>15.604248537778863</v>
      </c>
    </row>
    <row r="10" spans="1:13" x14ac:dyDescent="0.25">
      <c r="A10" s="6">
        <v>1981</v>
      </c>
      <c r="B10" s="9">
        <f t="shared" si="0"/>
        <v>-345.12089871544839</v>
      </c>
      <c r="C10" s="9">
        <f t="shared" si="1"/>
        <v>-172.56044935772422</v>
      </c>
      <c r="D10" s="9">
        <f>desv_abs!T11+desv_abs!T11</f>
        <v>-72.422222222222445</v>
      </c>
      <c r="E10">
        <f t="shared" si="2"/>
        <v>172.56044935772405</v>
      </c>
      <c r="F10" s="9">
        <f t="shared" si="3"/>
        <v>345.12089871544816</v>
      </c>
      <c r="H10" s="6">
        <v>1981</v>
      </c>
      <c r="I10" s="9">
        <f t="shared" si="4"/>
        <v>-15.604248537778874</v>
      </c>
      <c r="J10">
        <f t="shared" si="5"/>
        <v>-7.8021242688894397</v>
      </c>
      <c r="K10" s="9">
        <f>desv_relativo!T11</f>
        <v>-1.6372441648999818</v>
      </c>
      <c r="L10">
        <f t="shared" si="6"/>
        <v>7.802124268889429</v>
      </c>
      <c r="M10" s="9">
        <f t="shared" si="7"/>
        <v>15.604248537778863</v>
      </c>
    </row>
    <row r="11" spans="1:13" x14ac:dyDescent="0.25">
      <c r="A11" s="6">
        <v>1982</v>
      </c>
      <c r="B11" s="9">
        <f t="shared" si="0"/>
        <v>-345.12089871544839</v>
      </c>
      <c r="C11" s="9">
        <f t="shared" si="1"/>
        <v>-172.56044935772422</v>
      </c>
      <c r="D11" s="9">
        <f>desv_abs!T12+desv_abs!T12</f>
        <v>-172.22222222222172</v>
      </c>
      <c r="E11">
        <f t="shared" si="2"/>
        <v>172.56044935772405</v>
      </c>
      <c r="F11" s="9">
        <f t="shared" si="3"/>
        <v>345.12089871544816</v>
      </c>
      <c r="H11" s="6">
        <v>1982</v>
      </c>
      <c r="I11" s="9">
        <f t="shared" si="4"/>
        <v>-15.604248537778874</v>
      </c>
      <c r="J11">
        <f t="shared" si="5"/>
        <v>-7.8021242688894397</v>
      </c>
      <c r="K11" s="9">
        <f>desv_relativo!T12</f>
        <v>-3.8934158570036157</v>
      </c>
      <c r="L11">
        <f t="shared" si="6"/>
        <v>7.802124268889429</v>
      </c>
      <c r="M11" s="9">
        <f t="shared" si="7"/>
        <v>15.604248537778863</v>
      </c>
    </row>
    <row r="12" spans="1:13" x14ac:dyDescent="0.25">
      <c r="A12" s="6">
        <v>1983</v>
      </c>
      <c r="B12" s="9">
        <f t="shared" si="0"/>
        <v>-345.12089871544839</v>
      </c>
      <c r="C12" s="9">
        <f t="shared" si="1"/>
        <v>-172.56044935772422</v>
      </c>
      <c r="D12" s="9">
        <f>desv_abs!T13+desv_abs!T13</f>
        <v>979.77777777777828</v>
      </c>
      <c r="E12">
        <f t="shared" si="2"/>
        <v>172.56044935772405</v>
      </c>
      <c r="F12" s="9">
        <f t="shared" si="3"/>
        <v>345.12089871544816</v>
      </c>
      <c r="H12" s="6">
        <v>1983</v>
      </c>
      <c r="I12" s="9">
        <f t="shared" si="4"/>
        <v>-15.604248537778874</v>
      </c>
      <c r="J12">
        <f t="shared" si="5"/>
        <v>-7.8021242688894397</v>
      </c>
      <c r="K12" s="9">
        <f>desv_relativo!T13</f>
        <v>22.149768404553548</v>
      </c>
      <c r="L12">
        <f t="shared" si="6"/>
        <v>7.802124268889429</v>
      </c>
      <c r="M12" s="9">
        <f t="shared" si="7"/>
        <v>15.604248537778863</v>
      </c>
    </row>
    <row r="13" spans="1:13" x14ac:dyDescent="0.25">
      <c r="A13" s="6">
        <v>1984</v>
      </c>
      <c r="B13" s="9">
        <f t="shared" si="0"/>
        <v>-345.12089871544839</v>
      </c>
      <c r="C13" s="9">
        <f t="shared" si="1"/>
        <v>-172.56044935772422</v>
      </c>
      <c r="D13" s="9">
        <f>desv_abs!T14+desv_abs!T14</f>
        <v>-351.0222222222219</v>
      </c>
      <c r="E13">
        <f t="shared" si="2"/>
        <v>172.56044935772405</v>
      </c>
      <c r="F13" s="9">
        <f t="shared" si="3"/>
        <v>345.12089871544816</v>
      </c>
      <c r="H13" s="6">
        <v>1984</v>
      </c>
      <c r="I13" s="9">
        <f t="shared" si="4"/>
        <v>-15.604248537778874</v>
      </c>
      <c r="J13">
        <f t="shared" si="5"/>
        <v>-7.8021242688894397</v>
      </c>
      <c r="K13" s="9">
        <f>desv_relativo!T14</f>
        <v>-7.9355350809328042</v>
      </c>
      <c r="L13">
        <f t="shared" si="6"/>
        <v>7.802124268889429</v>
      </c>
      <c r="M13" s="9">
        <f t="shared" si="7"/>
        <v>15.604248537778863</v>
      </c>
    </row>
    <row r="14" spans="1:13" x14ac:dyDescent="0.25">
      <c r="A14" s="6">
        <v>1985</v>
      </c>
      <c r="B14" s="9">
        <f t="shared" si="0"/>
        <v>-345.12089871544839</v>
      </c>
      <c r="C14" s="9">
        <f t="shared" si="1"/>
        <v>-172.56044935772422</v>
      </c>
      <c r="D14" s="9">
        <f>desv_abs!T15+desv_abs!T15</f>
        <v>-1143.822222222223</v>
      </c>
      <c r="E14">
        <f t="shared" si="2"/>
        <v>172.56044935772405</v>
      </c>
      <c r="F14" s="9">
        <f t="shared" si="3"/>
        <v>345.12089871544816</v>
      </c>
      <c r="H14" s="6">
        <v>1985</v>
      </c>
      <c r="I14" s="9">
        <f t="shared" si="4"/>
        <v>-15.604248537778874</v>
      </c>
      <c r="J14">
        <f t="shared" si="5"/>
        <v>-7.8021242688894397</v>
      </c>
      <c r="K14" s="9">
        <f>desv_relativo!T15</f>
        <v>-25.858309805379463</v>
      </c>
      <c r="L14">
        <f t="shared" si="6"/>
        <v>7.802124268889429</v>
      </c>
      <c r="M14" s="9">
        <f t="shared" si="7"/>
        <v>15.604248537778863</v>
      </c>
    </row>
    <row r="15" spans="1:13" x14ac:dyDescent="0.25">
      <c r="A15" s="6">
        <v>1986</v>
      </c>
      <c r="B15" s="9">
        <f t="shared" si="0"/>
        <v>-345.12089871544839</v>
      </c>
      <c r="C15" s="9">
        <f t="shared" si="1"/>
        <v>-172.56044935772422</v>
      </c>
      <c r="D15" s="9">
        <f>desv_abs!T16+desv_abs!T16</f>
        <v>-399.42222222222244</v>
      </c>
      <c r="E15">
        <f t="shared" si="2"/>
        <v>172.56044935772405</v>
      </c>
      <c r="F15" s="9">
        <f t="shared" si="3"/>
        <v>345.12089871544816</v>
      </c>
      <c r="H15" s="6">
        <v>1986</v>
      </c>
      <c r="I15" s="9">
        <f t="shared" si="4"/>
        <v>-15.604248537778874</v>
      </c>
      <c r="J15">
        <f t="shared" si="5"/>
        <v>-7.8021242688894397</v>
      </c>
      <c r="K15" s="9">
        <f>desv_relativo!T16</f>
        <v>-9.0297105308107408</v>
      </c>
      <c r="L15">
        <f t="shared" si="6"/>
        <v>7.802124268889429</v>
      </c>
      <c r="M15" s="9">
        <f t="shared" si="7"/>
        <v>15.604248537778863</v>
      </c>
    </row>
    <row r="16" spans="1:13" x14ac:dyDescent="0.25">
      <c r="A16" s="6">
        <v>1987</v>
      </c>
      <c r="B16" s="9">
        <f t="shared" si="0"/>
        <v>-345.12089871544839</v>
      </c>
      <c r="C16" s="9">
        <f t="shared" si="1"/>
        <v>-172.56044935772422</v>
      </c>
      <c r="D16" s="9">
        <f>desv_abs!T17+desv_abs!T17</f>
        <v>-464.42222222222244</v>
      </c>
      <c r="E16">
        <f t="shared" si="2"/>
        <v>172.56044935772405</v>
      </c>
      <c r="F16" s="9">
        <f t="shared" si="3"/>
        <v>345.12089871544816</v>
      </c>
      <c r="H16" s="6">
        <v>1987</v>
      </c>
      <c r="I16" s="9">
        <f t="shared" si="4"/>
        <v>-15.604248537778874</v>
      </c>
      <c r="J16">
        <f t="shared" si="5"/>
        <v>-7.8021242688894397</v>
      </c>
      <c r="K16" s="9">
        <f>desv_relativo!T17</f>
        <v>-10.499161031679851</v>
      </c>
      <c r="L16">
        <f t="shared" si="6"/>
        <v>7.802124268889429</v>
      </c>
      <c r="M16" s="9">
        <f t="shared" si="7"/>
        <v>15.604248537778863</v>
      </c>
    </row>
    <row r="17" spans="1:13" x14ac:dyDescent="0.25">
      <c r="A17" s="6">
        <v>1988</v>
      </c>
      <c r="B17" s="9">
        <f t="shared" si="0"/>
        <v>-345.12089871544839</v>
      </c>
      <c r="C17" s="9">
        <f t="shared" si="1"/>
        <v>-172.56044935772422</v>
      </c>
      <c r="D17" s="9">
        <f>desv_abs!T18+desv_abs!T18</f>
        <v>-617.62222222222272</v>
      </c>
      <c r="E17">
        <f t="shared" si="2"/>
        <v>172.56044935772405</v>
      </c>
      <c r="F17" s="9">
        <f t="shared" si="3"/>
        <v>345.12089871544816</v>
      </c>
      <c r="H17" s="6">
        <v>1988</v>
      </c>
      <c r="I17" s="9">
        <f t="shared" si="4"/>
        <v>-15.604248537778874</v>
      </c>
      <c r="J17">
        <f t="shared" si="5"/>
        <v>-7.8021242688894397</v>
      </c>
      <c r="K17" s="9">
        <f>desv_relativo!T18</f>
        <v>-13.962542827574437</v>
      </c>
      <c r="L17">
        <f t="shared" si="6"/>
        <v>7.802124268889429</v>
      </c>
      <c r="M17" s="9">
        <f t="shared" si="7"/>
        <v>15.604248537778863</v>
      </c>
    </row>
    <row r="18" spans="1:13" x14ac:dyDescent="0.25">
      <c r="A18" s="6">
        <v>1989</v>
      </c>
      <c r="B18" s="9">
        <f t="shared" si="0"/>
        <v>-345.12089871544839</v>
      </c>
      <c r="C18" s="9">
        <f t="shared" si="1"/>
        <v>-172.56044935772422</v>
      </c>
      <c r="D18" s="9">
        <f>desv_abs!T19+desv_abs!T19</f>
        <v>173.77777777777646</v>
      </c>
      <c r="E18">
        <f t="shared" si="2"/>
        <v>172.56044935772405</v>
      </c>
      <c r="F18" s="9">
        <f t="shared" si="3"/>
        <v>345.12089871544816</v>
      </c>
      <c r="H18" s="6">
        <v>1989</v>
      </c>
      <c r="I18" s="9">
        <f t="shared" si="4"/>
        <v>-15.604248537778874</v>
      </c>
      <c r="J18">
        <f t="shared" si="5"/>
        <v>-7.8021242688894397</v>
      </c>
      <c r="K18" s="9">
        <f>desv_relativo!T19</f>
        <v>3.9285821937765331</v>
      </c>
      <c r="L18">
        <f t="shared" si="6"/>
        <v>7.802124268889429</v>
      </c>
      <c r="M18" s="9">
        <f t="shared" si="7"/>
        <v>15.604248537778863</v>
      </c>
    </row>
    <row r="19" spans="1:13" x14ac:dyDescent="0.25">
      <c r="A19" s="6">
        <v>1990</v>
      </c>
      <c r="B19" s="9">
        <f t="shared" si="0"/>
        <v>-345.12089871544839</v>
      </c>
      <c r="C19" s="9">
        <f t="shared" si="1"/>
        <v>-172.56044935772422</v>
      </c>
      <c r="D19" s="9">
        <f>desv_abs!T20+desv_abs!T20</f>
        <v>75.377777777777737</v>
      </c>
      <c r="E19">
        <f t="shared" si="2"/>
        <v>172.56044935772405</v>
      </c>
      <c r="F19" s="9">
        <f t="shared" si="3"/>
        <v>345.12089871544816</v>
      </c>
      <c r="H19" s="6">
        <v>1990</v>
      </c>
      <c r="I19" s="9">
        <f t="shared" si="4"/>
        <v>-15.604248537778874</v>
      </c>
      <c r="J19">
        <f t="shared" si="5"/>
        <v>-7.8021242688894397</v>
      </c>
      <c r="K19" s="9">
        <f>desv_relativo!T20</f>
        <v>1.7040602047685542</v>
      </c>
      <c r="L19">
        <f t="shared" si="6"/>
        <v>7.802124268889429</v>
      </c>
      <c r="M19" s="9">
        <f t="shared" si="7"/>
        <v>15.604248537778863</v>
      </c>
    </row>
    <row r="20" spans="1:13" x14ac:dyDescent="0.25">
      <c r="A20" s="6">
        <v>1991</v>
      </c>
      <c r="B20" s="9">
        <f t="shared" si="0"/>
        <v>-345.12089871544839</v>
      </c>
      <c r="C20" s="9">
        <f t="shared" si="1"/>
        <v>-172.56044935772422</v>
      </c>
      <c r="D20" s="9">
        <f>desv_abs!T21+desv_abs!T21</f>
        <v>-805.82222222222254</v>
      </c>
      <c r="E20">
        <f t="shared" si="2"/>
        <v>172.56044935772405</v>
      </c>
      <c r="F20" s="9">
        <f t="shared" si="3"/>
        <v>345.12089871544816</v>
      </c>
      <c r="H20" s="6">
        <v>1991</v>
      </c>
      <c r="I20" s="9">
        <f t="shared" si="4"/>
        <v>-15.604248537778874</v>
      </c>
      <c r="J20">
        <f t="shared" si="5"/>
        <v>-7.8021242688894397</v>
      </c>
      <c r="K20" s="9">
        <f>desv_relativo!T21</f>
        <v>-18.217167200860072</v>
      </c>
      <c r="L20">
        <f t="shared" si="6"/>
        <v>7.802124268889429</v>
      </c>
      <c r="M20" s="9">
        <f t="shared" si="7"/>
        <v>15.604248537778863</v>
      </c>
    </row>
    <row r="21" spans="1:13" x14ac:dyDescent="0.25">
      <c r="A21" s="6">
        <v>1992</v>
      </c>
      <c r="B21" s="9">
        <f t="shared" si="0"/>
        <v>-345.12089871544839</v>
      </c>
      <c r="C21" s="9">
        <f t="shared" si="1"/>
        <v>-172.56044935772422</v>
      </c>
      <c r="D21" s="9">
        <f>desv_abs!T22+desv_abs!T22</f>
        <v>-107.62222222222135</v>
      </c>
      <c r="E21">
        <f t="shared" si="2"/>
        <v>172.56044935772405</v>
      </c>
      <c r="F21" s="9">
        <f t="shared" si="3"/>
        <v>345.12089871544816</v>
      </c>
      <c r="H21" s="6">
        <v>1992</v>
      </c>
      <c r="I21" s="9">
        <f t="shared" si="4"/>
        <v>-15.604248537778874</v>
      </c>
      <c r="J21">
        <f t="shared" si="5"/>
        <v>-7.8021242688894397</v>
      </c>
      <c r="K21" s="9">
        <f>desv_relativo!T22</f>
        <v>-2.4330081284475371</v>
      </c>
      <c r="L21">
        <f t="shared" si="6"/>
        <v>7.802124268889429</v>
      </c>
      <c r="M21" s="9">
        <f t="shared" si="7"/>
        <v>15.604248537778863</v>
      </c>
    </row>
    <row r="22" spans="1:13" x14ac:dyDescent="0.25">
      <c r="A22" s="6">
        <v>1993</v>
      </c>
      <c r="B22" s="9">
        <f t="shared" si="0"/>
        <v>-345.12089871544839</v>
      </c>
      <c r="C22" s="9">
        <f t="shared" si="1"/>
        <v>-172.56044935772422</v>
      </c>
      <c r="D22" s="9">
        <f>desv_abs!T23+desv_abs!T23</f>
        <v>781.17777777777792</v>
      </c>
      <c r="E22">
        <f t="shared" si="2"/>
        <v>172.56044935772405</v>
      </c>
      <c r="F22" s="9">
        <f t="shared" si="3"/>
        <v>345.12089871544816</v>
      </c>
      <c r="H22" s="6">
        <v>1993</v>
      </c>
      <c r="I22" s="9">
        <f t="shared" si="4"/>
        <v>-15.604248537778874</v>
      </c>
      <c r="J22">
        <f t="shared" si="5"/>
        <v>-7.8021242688894397</v>
      </c>
      <c r="K22" s="9">
        <f>desv_relativo!T23</f>
        <v>17.660031951128843</v>
      </c>
      <c r="L22">
        <f t="shared" si="6"/>
        <v>7.802124268889429</v>
      </c>
      <c r="M22" s="9">
        <f t="shared" si="7"/>
        <v>15.604248537778863</v>
      </c>
    </row>
    <row r="23" spans="1:13" x14ac:dyDescent="0.25">
      <c r="A23" s="6">
        <v>1994</v>
      </c>
      <c r="B23" s="9">
        <f t="shared" si="0"/>
        <v>-345.12089871544839</v>
      </c>
      <c r="C23" s="9">
        <f t="shared" si="1"/>
        <v>-172.56044935772422</v>
      </c>
      <c r="D23" s="9">
        <f>desv_abs!T24+desv_abs!T24</f>
        <v>106.97777777777719</v>
      </c>
      <c r="E23">
        <f t="shared" si="2"/>
        <v>172.56044935772405</v>
      </c>
      <c r="F23" s="9">
        <f t="shared" si="3"/>
        <v>345.12089871544816</v>
      </c>
      <c r="H23" s="6">
        <v>1994</v>
      </c>
      <c r="I23" s="9">
        <f t="shared" si="4"/>
        <v>-15.604248537778874</v>
      </c>
      <c r="J23">
        <f t="shared" si="5"/>
        <v>-7.8021242688894397</v>
      </c>
      <c r="K23" s="9">
        <f>desv_relativo!T24</f>
        <v>2.4184392174987557</v>
      </c>
      <c r="L23">
        <f t="shared" si="6"/>
        <v>7.802124268889429</v>
      </c>
      <c r="M23" s="9">
        <f t="shared" si="7"/>
        <v>15.604248537778863</v>
      </c>
    </row>
    <row r="24" spans="1:13" x14ac:dyDescent="0.25">
      <c r="A24" s="6">
        <v>1995</v>
      </c>
      <c r="B24" s="9">
        <f t="shared" si="0"/>
        <v>-345.12089871544839</v>
      </c>
      <c r="C24" s="9">
        <f t="shared" si="1"/>
        <v>-172.56044935772422</v>
      </c>
      <c r="D24" s="9">
        <f>desv_abs!T25+desv_abs!T25</f>
        <v>131.57777777777756</v>
      </c>
      <c r="E24">
        <f t="shared" si="2"/>
        <v>172.56044935772405</v>
      </c>
      <c r="F24" s="9">
        <f t="shared" si="3"/>
        <v>345.12089871544816</v>
      </c>
      <c r="H24" s="6">
        <v>1995</v>
      </c>
      <c r="I24" s="9">
        <f t="shared" si="4"/>
        <v>-15.604248537778874</v>
      </c>
      <c r="J24">
        <f t="shared" si="5"/>
        <v>-7.8021242688894397</v>
      </c>
      <c r="K24" s="9">
        <f>desv_relativo!T25</f>
        <v>2.9745697147507659</v>
      </c>
      <c r="L24">
        <f t="shared" si="6"/>
        <v>7.802124268889429</v>
      </c>
      <c r="M24" s="9">
        <f t="shared" si="7"/>
        <v>15.604248537778863</v>
      </c>
    </row>
    <row r="25" spans="1:13" x14ac:dyDescent="0.25">
      <c r="A25" s="6">
        <v>1996</v>
      </c>
      <c r="B25" s="9">
        <f t="shared" si="0"/>
        <v>-345.12089871544839</v>
      </c>
      <c r="C25" s="9">
        <f t="shared" si="1"/>
        <v>-172.56044935772422</v>
      </c>
      <c r="D25" s="9">
        <f>desv_abs!T26+desv_abs!T26</f>
        <v>440.37777777777683</v>
      </c>
      <c r="E25">
        <f t="shared" si="2"/>
        <v>172.56044935772405</v>
      </c>
      <c r="F25" s="9">
        <f t="shared" si="3"/>
        <v>345.12089871544816</v>
      </c>
      <c r="H25" s="6">
        <v>1996</v>
      </c>
      <c r="I25" s="9">
        <f t="shared" si="4"/>
        <v>-15.604248537778874</v>
      </c>
      <c r="J25">
        <f t="shared" si="5"/>
        <v>-7.8021242688894397</v>
      </c>
      <c r="K25" s="9">
        <f>desv_relativo!T26</f>
        <v>9.9555899404181556</v>
      </c>
      <c r="L25">
        <f t="shared" si="6"/>
        <v>7.802124268889429</v>
      </c>
      <c r="M25" s="9">
        <f t="shared" si="7"/>
        <v>15.604248537778863</v>
      </c>
    </row>
    <row r="26" spans="1:13" x14ac:dyDescent="0.25">
      <c r="A26" s="6">
        <v>1997</v>
      </c>
      <c r="B26" s="9">
        <f t="shared" si="0"/>
        <v>-345.12089871544839</v>
      </c>
      <c r="C26" s="9">
        <f t="shared" si="1"/>
        <v>-172.56044935772422</v>
      </c>
      <c r="D26" s="9">
        <f>desv_abs!T27+desv_abs!T27</f>
        <v>-128.62222222222226</v>
      </c>
      <c r="E26">
        <f t="shared" si="2"/>
        <v>172.56044935772405</v>
      </c>
      <c r="F26" s="9">
        <f t="shared" si="3"/>
        <v>345.12089871544816</v>
      </c>
      <c r="H26" s="6">
        <v>1997</v>
      </c>
      <c r="I26" s="9">
        <f t="shared" si="4"/>
        <v>-15.604248537778874</v>
      </c>
      <c r="J26">
        <f t="shared" si="5"/>
        <v>-7.8021242688894397</v>
      </c>
      <c r="K26" s="9">
        <f>desv_relativo!T27</f>
        <v>-2.9077536748821937</v>
      </c>
      <c r="L26">
        <f t="shared" si="6"/>
        <v>7.802124268889429</v>
      </c>
      <c r="M26" s="9">
        <f t="shared" si="7"/>
        <v>15.604248537778863</v>
      </c>
    </row>
    <row r="27" spans="1:13" x14ac:dyDescent="0.25">
      <c r="A27" s="6">
        <v>1998</v>
      </c>
      <c r="B27" s="9">
        <f t="shared" si="0"/>
        <v>-345.12089871544839</v>
      </c>
      <c r="C27" s="9">
        <f t="shared" si="1"/>
        <v>-172.56044935772422</v>
      </c>
      <c r="D27" s="9">
        <f>desv_abs!T28+desv_abs!T28</f>
        <v>1330.177777777777</v>
      </c>
      <c r="E27">
        <f t="shared" si="2"/>
        <v>172.56044935772405</v>
      </c>
      <c r="F27" s="9">
        <f t="shared" si="3"/>
        <v>345.12089871544816</v>
      </c>
      <c r="H27" s="6">
        <v>1998</v>
      </c>
      <c r="I27" s="9">
        <f t="shared" si="4"/>
        <v>-15.604248537778874</v>
      </c>
      <c r="J27">
        <f t="shared" si="5"/>
        <v>-7.8021242688894397</v>
      </c>
      <c r="K27" s="9">
        <f>desv_relativo!T28</f>
        <v>30.071236950777156</v>
      </c>
      <c r="L27">
        <f t="shared" si="6"/>
        <v>7.802124268889429</v>
      </c>
      <c r="M27" s="9">
        <f t="shared" si="7"/>
        <v>15.604248537778863</v>
      </c>
    </row>
    <row r="28" spans="1:13" x14ac:dyDescent="0.25">
      <c r="A28" s="6">
        <v>1999</v>
      </c>
      <c r="B28" s="9">
        <f t="shared" si="0"/>
        <v>-345.12089871544839</v>
      </c>
      <c r="C28" s="9">
        <f t="shared" si="1"/>
        <v>-172.56044935772422</v>
      </c>
      <c r="D28" s="9">
        <f>desv_abs!T29+desv_abs!T29</f>
        <v>300.97777777777719</v>
      </c>
      <c r="E28">
        <f t="shared" si="2"/>
        <v>172.56044935772405</v>
      </c>
      <c r="F28" s="9">
        <f t="shared" si="3"/>
        <v>345.12089871544816</v>
      </c>
      <c r="H28" s="6">
        <v>1999</v>
      </c>
      <c r="I28" s="9">
        <f t="shared" si="4"/>
        <v>-15.604248537778874</v>
      </c>
      <c r="J28">
        <f t="shared" si="5"/>
        <v>-7.8021242688894397</v>
      </c>
      <c r="K28" s="9">
        <f>desv_relativo!T29</f>
        <v>6.8041837893234867</v>
      </c>
      <c r="L28">
        <f t="shared" si="6"/>
        <v>7.802124268889429</v>
      </c>
      <c r="M28" s="9">
        <f t="shared" si="7"/>
        <v>15.604248537778863</v>
      </c>
    </row>
    <row r="29" spans="1:13" x14ac:dyDescent="0.25">
      <c r="A29" s="6">
        <v>2000</v>
      </c>
      <c r="B29" s="9">
        <f t="shared" si="0"/>
        <v>-345.12089871544839</v>
      </c>
      <c r="C29" s="9">
        <f t="shared" si="1"/>
        <v>-172.56044935772422</v>
      </c>
      <c r="D29" s="9">
        <f>desv_abs!T30+desv_abs!T30</f>
        <v>-920.82222222222254</v>
      </c>
      <c r="E29">
        <f t="shared" si="2"/>
        <v>172.56044935772405</v>
      </c>
      <c r="F29" s="9">
        <f t="shared" si="3"/>
        <v>345.12089871544816</v>
      </c>
      <c r="H29" s="6">
        <v>2000</v>
      </c>
      <c r="I29" s="9">
        <f t="shared" si="4"/>
        <v>-15.604248537778874</v>
      </c>
      <c r="J29">
        <f t="shared" si="5"/>
        <v>-7.8021242688894397</v>
      </c>
      <c r="K29" s="9">
        <f>desv_relativo!T30</f>
        <v>-20.816964240859271</v>
      </c>
      <c r="L29">
        <f t="shared" si="6"/>
        <v>7.802124268889429</v>
      </c>
      <c r="M29" s="9">
        <f t="shared" si="7"/>
        <v>15.604248537778863</v>
      </c>
    </row>
    <row r="30" spans="1:13" x14ac:dyDescent="0.25">
      <c r="A30" s="6">
        <v>2001</v>
      </c>
      <c r="B30" s="9">
        <f t="shared" si="0"/>
        <v>-345.12089871544839</v>
      </c>
      <c r="C30" s="9">
        <f t="shared" si="1"/>
        <v>-172.56044935772422</v>
      </c>
      <c r="D30" s="9">
        <f>desv_abs!T31+desv_abs!T31</f>
        <v>1199.5777777777776</v>
      </c>
      <c r="E30">
        <f t="shared" si="2"/>
        <v>172.56044935772405</v>
      </c>
      <c r="F30" s="9">
        <f t="shared" si="3"/>
        <v>345.12089871544816</v>
      </c>
      <c r="H30" s="6">
        <v>2001</v>
      </c>
      <c r="I30" s="9">
        <f t="shared" si="4"/>
        <v>-15.604248537778874</v>
      </c>
      <c r="J30">
        <f t="shared" si="5"/>
        <v>-7.8021242688894397</v>
      </c>
      <c r="K30" s="9">
        <f>desv_relativo!T31</f>
        <v>27.118771790569387</v>
      </c>
      <c r="L30">
        <f t="shared" si="6"/>
        <v>7.802124268889429</v>
      </c>
      <c r="M30" s="9">
        <f t="shared" si="7"/>
        <v>15.604248537778863</v>
      </c>
    </row>
    <row r="31" spans="1:13" x14ac:dyDescent="0.25">
      <c r="A31" s="6">
        <v>2002</v>
      </c>
      <c r="B31" s="9">
        <f t="shared" si="0"/>
        <v>-345.12089871544839</v>
      </c>
      <c r="C31" s="9">
        <f t="shared" si="1"/>
        <v>-172.56044935772422</v>
      </c>
      <c r="D31" s="9">
        <f>desv_abs!T32+desv_abs!T32</f>
        <v>226.37777777777774</v>
      </c>
      <c r="E31">
        <f t="shared" si="2"/>
        <v>172.56044935772405</v>
      </c>
      <c r="F31" s="9">
        <f t="shared" si="3"/>
        <v>345.12089871544816</v>
      </c>
      <c r="H31" s="6">
        <v>2002</v>
      </c>
      <c r="I31" s="9">
        <f t="shared" si="4"/>
        <v>-15.604248537778874</v>
      </c>
      <c r="J31">
        <f t="shared" si="5"/>
        <v>-7.8021242688894397</v>
      </c>
      <c r="K31" s="9">
        <f>desv_relativo!T32</f>
        <v>5.1177067529414115</v>
      </c>
      <c r="L31">
        <f t="shared" si="6"/>
        <v>7.802124268889429</v>
      </c>
      <c r="M31" s="9">
        <f t="shared" si="7"/>
        <v>15.604248537778863</v>
      </c>
    </row>
    <row r="32" spans="1:13" x14ac:dyDescent="0.25">
      <c r="A32" s="6">
        <v>2003</v>
      </c>
      <c r="B32" s="9">
        <f t="shared" si="0"/>
        <v>-345.12089871544839</v>
      </c>
      <c r="C32" s="9">
        <f t="shared" si="1"/>
        <v>-172.56044935772422</v>
      </c>
      <c r="D32" s="9">
        <f>desv_abs!T33+desv_abs!T33</f>
        <v>-262.22222222222263</v>
      </c>
      <c r="E32">
        <f t="shared" si="2"/>
        <v>172.56044935772405</v>
      </c>
      <c r="F32" s="9">
        <f t="shared" si="3"/>
        <v>345.12089871544816</v>
      </c>
      <c r="H32" s="6">
        <v>2003</v>
      </c>
      <c r="I32" s="9">
        <f t="shared" si="4"/>
        <v>-15.604248537778874</v>
      </c>
      <c r="J32">
        <f t="shared" si="5"/>
        <v>-7.8021242688894397</v>
      </c>
      <c r="K32" s="9">
        <f>desv_relativo!T33</f>
        <v>-5.9280396274377898</v>
      </c>
      <c r="L32">
        <f t="shared" si="6"/>
        <v>7.802124268889429</v>
      </c>
      <c r="M32" s="9">
        <f t="shared" si="7"/>
        <v>15.604248537778863</v>
      </c>
    </row>
    <row r="33" spans="1:13" x14ac:dyDescent="0.25">
      <c r="A33" s="6">
        <v>2004</v>
      </c>
      <c r="B33" s="9">
        <f t="shared" si="0"/>
        <v>-345.12089871544839</v>
      </c>
      <c r="C33" s="9">
        <f t="shared" si="1"/>
        <v>-172.56044935772422</v>
      </c>
      <c r="D33" s="9">
        <f>desv_abs!T34+desv_abs!T34</f>
        <v>-23.022222222222808</v>
      </c>
      <c r="E33">
        <f t="shared" si="2"/>
        <v>172.56044935772405</v>
      </c>
      <c r="F33" s="9">
        <f t="shared" si="3"/>
        <v>345.12089871544816</v>
      </c>
      <c r="H33" s="6">
        <v>2004</v>
      </c>
      <c r="I33" s="9">
        <f t="shared" si="4"/>
        <v>-15.604248537778874</v>
      </c>
      <c r="J33">
        <f t="shared" si="5"/>
        <v>-7.8021242688894397</v>
      </c>
      <c r="K33" s="9">
        <f>desv_relativo!T34</f>
        <v>-0.52046178423946587</v>
      </c>
      <c r="L33">
        <f t="shared" si="6"/>
        <v>7.802124268889429</v>
      </c>
      <c r="M33" s="9">
        <f t="shared" si="7"/>
        <v>15.604248537778863</v>
      </c>
    </row>
    <row r="34" spans="1:13" x14ac:dyDescent="0.25">
      <c r="A34" s="6">
        <v>2005</v>
      </c>
      <c r="B34" s="9">
        <f t="shared" si="0"/>
        <v>-345.12089871544839</v>
      </c>
      <c r="C34" s="9">
        <f t="shared" si="1"/>
        <v>-172.56044935772422</v>
      </c>
      <c r="D34" s="9">
        <f>desv_abs!T35+desv_abs!T35</f>
        <v>-410.42222222222244</v>
      </c>
      <c r="E34">
        <f t="shared" si="2"/>
        <v>172.56044935772405</v>
      </c>
      <c r="F34" s="9">
        <f t="shared" si="3"/>
        <v>345.12089871544816</v>
      </c>
      <c r="H34" s="6">
        <v>2005</v>
      </c>
      <c r="I34" s="9">
        <f t="shared" si="4"/>
        <v>-15.604248537778874</v>
      </c>
      <c r="J34">
        <f t="shared" si="5"/>
        <v>-7.8021242688894397</v>
      </c>
      <c r="K34" s="9">
        <f>desv_relativo!T35</f>
        <v>-9.2783867694193596</v>
      </c>
      <c r="L34">
        <f t="shared" si="6"/>
        <v>7.802124268889429</v>
      </c>
      <c r="M34" s="9">
        <f t="shared" si="7"/>
        <v>15.604248537778863</v>
      </c>
    </row>
    <row r="35" spans="1:13" x14ac:dyDescent="0.25">
      <c r="A35" s="6">
        <v>2006</v>
      </c>
      <c r="B35" s="9">
        <f t="shared" si="0"/>
        <v>-345.12089871544839</v>
      </c>
      <c r="C35" s="9">
        <f t="shared" si="1"/>
        <v>-172.56044935772422</v>
      </c>
      <c r="D35" s="9">
        <f>desv_abs!T36+desv_abs!T36</f>
        <v>-540.62222222222226</v>
      </c>
      <c r="E35">
        <f t="shared" si="2"/>
        <v>172.56044935772405</v>
      </c>
      <c r="F35" s="9">
        <f t="shared" si="3"/>
        <v>345.12089871544816</v>
      </c>
      <c r="H35" s="6">
        <v>2006</v>
      </c>
      <c r="I35" s="9">
        <f t="shared" si="4"/>
        <v>-15.604248537778874</v>
      </c>
      <c r="J35">
        <f t="shared" si="5"/>
        <v>-7.8021242688894397</v>
      </c>
      <c r="K35" s="9">
        <f>desv_relativo!T36</f>
        <v>-12.221809157314096</v>
      </c>
      <c r="L35">
        <f t="shared" si="6"/>
        <v>7.802124268889429</v>
      </c>
      <c r="M35" s="9">
        <f t="shared" si="7"/>
        <v>15.604248537778863</v>
      </c>
    </row>
    <row r="36" spans="1:13" x14ac:dyDescent="0.25">
      <c r="A36" s="6">
        <v>2007</v>
      </c>
      <c r="B36" s="9">
        <f t="shared" si="0"/>
        <v>-345.12089871544839</v>
      </c>
      <c r="C36" s="9">
        <f t="shared" si="1"/>
        <v>-172.56044935772422</v>
      </c>
      <c r="D36" s="9">
        <f>desv_abs!T37+desv_abs!T37</f>
        <v>-212.02222222222281</v>
      </c>
      <c r="E36">
        <f t="shared" si="2"/>
        <v>172.56044935772405</v>
      </c>
      <c r="F36" s="9">
        <f t="shared" si="3"/>
        <v>345.12089871544816</v>
      </c>
      <c r="H36" s="6">
        <v>2007</v>
      </c>
      <c r="I36" s="9">
        <f t="shared" si="4"/>
        <v>-15.604248537778874</v>
      </c>
      <c r="J36">
        <f t="shared" si="5"/>
        <v>-7.8021242688894397</v>
      </c>
      <c r="K36" s="9">
        <f>desv_relativo!T37</f>
        <v>-4.7931717021511879</v>
      </c>
      <c r="L36">
        <f t="shared" si="6"/>
        <v>7.802124268889429</v>
      </c>
      <c r="M36" s="9">
        <f t="shared" si="7"/>
        <v>15.604248537778863</v>
      </c>
    </row>
    <row r="37" spans="1:13" x14ac:dyDescent="0.25">
      <c r="A37" s="6">
        <v>2008</v>
      </c>
      <c r="B37" s="9">
        <f t="shared" si="0"/>
        <v>-345.12089871544839</v>
      </c>
      <c r="C37" s="9">
        <f t="shared" si="1"/>
        <v>-172.56044935772422</v>
      </c>
      <c r="D37" s="9">
        <f>desv_abs!T38+desv_abs!T38</f>
        <v>831.57777777777756</v>
      </c>
      <c r="E37">
        <f t="shared" si="2"/>
        <v>172.56044935772405</v>
      </c>
      <c r="F37" s="9">
        <f t="shared" si="3"/>
        <v>345.12089871544816</v>
      </c>
      <c r="H37" s="6">
        <v>2008</v>
      </c>
      <c r="I37" s="9">
        <f t="shared" si="4"/>
        <v>-15.604248537778874</v>
      </c>
      <c r="J37">
        <f t="shared" si="5"/>
        <v>-7.8021242688894397</v>
      </c>
      <c r="K37" s="9">
        <f>desv_relativo!T38</f>
        <v>18.799421262571958</v>
      </c>
      <c r="L37">
        <f t="shared" si="6"/>
        <v>7.802124268889429</v>
      </c>
      <c r="M37" s="9">
        <f t="shared" si="7"/>
        <v>15.604248537778863</v>
      </c>
    </row>
    <row r="38" spans="1:13" x14ac:dyDescent="0.25">
      <c r="A38" s="6">
        <v>2009</v>
      </c>
      <c r="B38" s="9">
        <f t="shared" si="0"/>
        <v>-345.12089871544839</v>
      </c>
      <c r="C38" s="9">
        <f t="shared" si="1"/>
        <v>-172.56044935772422</v>
      </c>
      <c r="D38" s="9">
        <f>desv_abs!T39+desv_abs!T39</f>
        <v>347.77777777777737</v>
      </c>
      <c r="E38">
        <f t="shared" si="2"/>
        <v>172.56044935772405</v>
      </c>
      <c r="F38" s="9">
        <f t="shared" si="3"/>
        <v>345.12089871544816</v>
      </c>
      <c r="H38" s="6">
        <v>2009</v>
      </c>
      <c r="I38" s="9">
        <f t="shared" si="4"/>
        <v>-15.604248537778874</v>
      </c>
      <c r="J38">
        <f t="shared" si="5"/>
        <v>-7.8021242688894397</v>
      </c>
      <c r="K38" s="9">
        <f>desv_relativo!T39</f>
        <v>7.8621881499492501</v>
      </c>
      <c r="L38">
        <f t="shared" si="6"/>
        <v>7.802124268889429</v>
      </c>
      <c r="M38" s="9">
        <f t="shared" si="7"/>
        <v>15.604248537778863</v>
      </c>
    </row>
    <row r="39" spans="1:13" x14ac:dyDescent="0.25">
      <c r="A39" s="6">
        <v>2010</v>
      </c>
      <c r="B39" s="9">
        <f t="shared" si="0"/>
        <v>-345.12089871544839</v>
      </c>
      <c r="C39" s="9">
        <f t="shared" si="1"/>
        <v>-172.56044935772422</v>
      </c>
      <c r="D39" s="9">
        <f>desv_abs!T40+desv_abs!T40</f>
        <v>1088.1777777777788</v>
      </c>
      <c r="E39">
        <f t="shared" si="2"/>
        <v>172.56044935772405</v>
      </c>
      <c r="F39" s="9">
        <f t="shared" si="3"/>
        <v>345.12089871544816</v>
      </c>
      <c r="H39" s="6">
        <v>2010</v>
      </c>
      <c r="I39" s="9">
        <f t="shared" si="4"/>
        <v>-15.604248537778874</v>
      </c>
      <c r="J39">
        <f t="shared" si="5"/>
        <v>-7.8021242688894397</v>
      </c>
      <c r="K39" s="9">
        <f>desv_relativo!T40</f>
        <v>24.600359701387585</v>
      </c>
      <c r="L39">
        <f t="shared" si="6"/>
        <v>7.802124268889429</v>
      </c>
      <c r="M39" s="9">
        <f t="shared" si="7"/>
        <v>15.604248537778863</v>
      </c>
    </row>
    <row r="40" spans="1:13" x14ac:dyDescent="0.25">
      <c r="A40" s="6">
        <v>2011</v>
      </c>
      <c r="B40" s="9">
        <f t="shared" si="0"/>
        <v>-345.12089871544839</v>
      </c>
      <c r="C40" s="9">
        <f t="shared" si="1"/>
        <v>-172.56044935772422</v>
      </c>
      <c r="D40" s="9">
        <f>desv_abs!T41+desv_abs!T41</f>
        <v>1178.5777777777776</v>
      </c>
      <c r="E40">
        <f t="shared" si="2"/>
        <v>172.56044935772405</v>
      </c>
      <c r="F40" s="9">
        <f t="shared" si="3"/>
        <v>345.12089871544816</v>
      </c>
      <c r="H40" s="6">
        <v>2011</v>
      </c>
      <c r="I40" s="9">
        <f t="shared" si="4"/>
        <v>-15.604248537778874</v>
      </c>
      <c r="J40">
        <f t="shared" si="5"/>
        <v>-7.8021242688894397</v>
      </c>
      <c r="K40" s="9">
        <f>desv_relativo!T41</f>
        <v>26.64402624413475</v>
      </c>
      <c r="L40">
        <f t="shared" si="6"/>
        <v>7.802124268889429</v>
      </c>
      <c r="M40" s="9">
        <f t="shared" si="7"/>
        <v>15.604248537778863</v>
      </c>
    </row>
  </sheetData>
  <mergeCells count="2">
    <mergeCell ref="A3:B3"/>
    <mergeCell ref="H3:I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</vt:lpstr>
      <vt:lpstr>Planilha5</vt:lpstr>
      <vt:lpstr>Sazonal</vt:lpstr>
      <vt:lpstr>Est_Decritiva</vt:lpstr>
      <vt:lpstr>desv_relativo</vt:lpstr>
      <vt:lpstr>desv_abs</vt:lpstr>
      <vt:lpstr>Class_Anual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Eduardo Almeida</cp:lastModifiedBy>
  <dcterms:created xsi:type="dcterms:W3CDTF">2017-12-07T00:49:47Z</dcterms:created>
  <dcterms:modified xsi:type="dcterms:W3CDTF">2017-12-14T12:19:50Z</dcterms:modified>
</cp:coreProperties>
</file>